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5\088 EP ZEBRAK\"/>
    </mc:Choice>
  </mc:AlternateContent>
  <bookViews>
    <workbookView xWindow="0" yWindow="0" windowWidth="0" windowHeight="0"/>
  </bookViews>
  <sheets>
    <sheet name="Rekapitulace stavby" sheetId="1" r:id="rId1"/>
    <sheet name="2025-088 - Realizace úsp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'2025-088 - Realizace úspo...'!$C$94:$K$488</definedName>
    <definedName name="_xlnm.Print_Area" localSheetId="1">'2025-088 - Realizace úspo...'!$C$4:$J$37,'2025-088 - Realizace úspo...'!$C$43:$J$78,'2025-088 - Realizace úspo...'!$C$84:$K$488</definedName>
    <definedName name="_xlnm.Print_Titles" localSheetId="1">'2025-088 - Realizace úspo...'!$94:$94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5"/>
  <c r="BH475"/>
  <c r="BG475"/>
  <c r="BF475"/>
  <c r="T475"/>
  <c r="T474"/>
  <c r="R475"/>
  <c r="R474"/>
  <c r="P475"/>
  <c r="P474"/>
  <c r="BI471"/>
  <c r="BH471"/>
  <c r="BG471"/>
  <c r="BF471"/>
  <c r="T471"/>
  <c r="R471"/>
  <c r="P471"/>
  <c r="BI468"/>
  <c r="BH468"/>
  <c r="BG468"/>
  <c r="BF468"/>
  <c r="T468"/>
  <c r="R468"/>
  <c r="P468"/>
  <c r="BI461"/>
  <c r="BH461"/>
  <c r="BG461"/>
  <c r="BF461"/>
  <c r="T461"/>
  <c r="R461"/>
  <c r="P461"/>
  <c r="P450"/>
  <c r="BI456"/>
  <c r="BH456"/>
  <c r="BG456"/>
  <c r="BF456"/>
  <c r="T456"/>
  <c r="R456"/>
  <c r="P456"/>
  <c r="BI451"/>
  <c r="BH451"/>
  <c r="BG451"/>
  <c r="BF451"/>
  <c r="T451"/>
  <c r="R451"/>
  <c r="P451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5"/>
  <c r="BH435"/>
  <c r="BG435"/>
  <c r="BF435"/>
  <c r="T435"/>
  <c r="T434"/>
  <c r="R435"/>
  <c r="R434"/>
  <c r="P435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T239"/>
  <c r="R240"/>
  <c r="R239"/>
  <c r="P240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J91"/>
  <c r="F91"/>
  <c r="F89"/>
  <c r="E87"/>
  <c r="J50"/>
  <c r="F50"/>
  <c r="F48"/>
  <c r="E46"/>
  <c r="J22"/>
  <c r="E22"/>
  <c r="J51"/>
  <c r="J21"/>
  <c r="J16"/>
  <c r="E16"/>
  <c r="F92"/>
  <c r="J15"/>
  <c r="J10"/>
  <c r="J48"/>
  <c i="1" r="L50"/>
  <c r="AM50"/>
  <c r="AM49"/>
  <c r="L49"/>
  <c r="AM47"/>
  <c r="L47"/>
  <c r="L45"/>
  <c r="L44"/>
  <c i="2" r="BK194"/>
  <c r="J479"/>
  <c r="J258"/>
  <c r="BK461"/>
  <c r="J442"/>
  <c r="J456"/>
  <c r="BK393"/>
  <c r="BK236"/>
  <c r="J337"/>
  <c r="BK365"/>
  <c r="J243"/>
  <c r="BK307"/>
  <c r="BK318"/>
  <c r="J180"/>
  <c r="J266"/>
  <c r="BK211"/>
  <c r="BK368"/>
  <c r="J377"/>
  <c r="BK247"/>
  <c r="BK301"/>
  <c r="BK196"/>
  <c r="J255"/>
  <c r="J164"/>
  <c r="J334"/>
  <c r="BK377"/>
  <c r="BK334"/>
  <c r="J485"/>
  <c r="J390"/>
  <c r="BK283"/>
  <c r="BK471"/>
  <c r="BK255"/>
  <c r="J146"/>
  <c r="BK105"/>
  <c r="J213"/>
  <c r="BK487"/>
  <c r="J461"/>
  <c r="BK456"/>
  <c r="BK431"/>
  <c r="BK295"/>
  <c r="J487"/>
  <c r="J230"/>
  <c r="J283"/>
  <c r="F34"/>
  <c r="J374"/>
  <c r="BK230"/>
  <c r="J399"/>
  <c r="J233"/>
  <c r="J318"/>
  <c r="J286"/>
  <c r="J125"/>
  <c r="J329"/>
  <c r="J149"/>
  <c r="BK281"/>
  <c i="1" r="AS54"/>
  <c i="2" r="J471"/>
  <c r="J194"/>
  <c r="BK221"/>
  <c r="J304"/>
  <c r="J445"/>
  <c r="J183"/>
  <c r="BK109"/>
  <c r="J324"/>
  <c r="J121"/>
  <c r="BK180"/>
  <c r="BK298"/>
  <c r="BK266"/>
  <c r="BK442"/>
  <c r="J208"/>
  <c r="BK213"/>
  <c r="BK146"/>
  <c r="BK191"/>
  <c r="J359"/>
  <c r="BK117"/>
  <c r="J431"/>
  <c r="BK324"/>
  <c r="BK218"/>
  <c r="J109"/>
  <c r="BK125"/>
  <c r="J420"/>
  <c r="J98"/>
  <c r="J342"/>
  <c r="J347"/>
  <c r="BK399"/>
  <c r="J281"/>
  <c r="BK167"/>
  <c r="BK481"/>
  <c r="J292"/>
  <c r="J380"/>
  <c r="J247"/>
  <c r="J224"/>
  <c r="J269"/>
  <c r="J414"/>
  <c r="BK402"/>
  <c r="BK483"/>
  <c r="J339"/>
  <c r="BK142"/>
  <c r="J405"/>
  <c r="BK224"/>
  <c r="J152"/>
  <c r="BK479"/>
  <c r="J298"/>
  <c r="BK387"/>
  <c r="BK286"/>
  <c r="BK374"/>
  <c r="J142"/>
  <c r="J314"/>
  <c r="BK130"/>
  <c r="BK245"/>
  <c r="BK342"/>
  <c r="BK272"/>
  <c r="BK468"/>
  <c r="BK243"/>
  <c r="J307"/>
  <c r="J253"/>
  <c r="BK327"/>
  <c r="BK240"/>
  <c r="BK353"/>
  <c r="BK202"/>
  <c r="J186"/>
  <c r="BK152"/>
  <c r="BK113"/>
  <c r="BK439"/>
  <c r="J332"/>
  <c r="BK417"/>
  <c r="J451"/>
  <c r="J426"/>
  <c r="BK199"/>
  <c r="J310"/>
  <c r="BK233"/>
  <c r="BK263"/>
  <c r="J423"/>
  <c r="J113"/>
  <c r="BK408"/>
  <c r="BK289"/>
  <c r="J362"/>
  <c r="J196"/>
  <c r="J408"/>
  <c r="J205"/>
  <c r="J202"/>
  <c r="BK359"/>
  <c r="BK227"/>
  <c r="BK186"/>
  <c r="J251"/>
  <c r="BK258"/>
  <c r="BK356"/>
  <c r="J275"/>
  <c r="BK98"/>
  <c r="J411"/>
  <c r="BK339"/>
  <c r="BK383"/>
  <c r="J278"/>
  <c r="BK475"/>
  <c r="BK420"/>
  <c r="BK445"/>
  <c r="J371"/>
  <c r="BK485"/>
  <c r="BK344"/>
  <c r="J263"/>
  <c r="J272"/>
  <c r="J350"/>
  <c r="BK362"/>
  <c r="BK249"/>
  <c r="J439"/>
  <c r="BK269"/>
  <c r="BK332"/>
  <c r="J167"/>
  <c r="BK314"/>
  <c r="BK435"/>
  <c r="BK292"/>
  <c r="J295"/>
  <c r="J240"/>
  <c r="J475"/>
  <c r="J483"/>
  <c r="J138"/>
  <c r="BK396"/>
  <c r="J435"/>
  <c r="J227"/>
  <c r="J365"/>
  <c r="J387"/>
  <c r="BK426"/>
  <c r="BK429"/>
  <c r="BK275"/>
  <c r="BK371"/>
  <c r="J221"/>
  <c r="BK164"/>
  <c r="BK205"/>
  <c r="BK390"/>
  <c r="J402"/>
  <c r="J301"/>
  <c r="J321"/>
  <c r="J417"/>
  <c r="BK411"/>
  <c r="BK337"/>
  <c r="BK175"/>
  <c r="J368"/>
  <c r="BK171"/>
  <c r="BK251"/>
  <c r="BK149"/>
  <c r="BK321"/>
  <c r="BK278"/>
  <c r="J289"/>
  <c r="J102"/>
  <c r="J175"/>
  <c r="BK183"/>
  <c r="BK208"/>
  <c r="J117"/>
  <c r="J236"/>
  <c r="BK138"/>
  <c r="BK161"/>
  <c r="BK304"/>
  <c r="J344"/>
  <c r="J396"/>
  <c r="J327"/>
  <c r="BK253"/>
  <c r="J468"/>
  <c r="J393"/>
  <c r="J429"/>
  <c r="J105"/>
  <c r="BK329"/>
  <c r="BK380"/>
  <c r="BK451"/>
  <c r="J211"/>
  <c r="J161"/>
  <c r="BK414"/>
  <c r="J218"/>
  <c r="BK350"/>
  <c r="BK405"/>
  <c r="J353"/>
  <c r="J171"/>
  <c r="BK121"/>
  <c r="J356"/>
  <c r="J130"/>
  <c r="J245"/>
  <c r="BK423"/>
  <c r="J249"/>
  <c r="J191"/>
  <c r="J481"/>
  <c r="BK102"/>
  <c r="BK310"/>
  <c r="J383"/>
  <c r="BK347"/>
  <c r="J199"/>
  <c r="J32"/>
  <c r="F35"/>
  <c r="F33"/>
  <c l="1" r="T450"/>
  <c r="R450"/>
  <c r="T120"/>
  <c r="P160"/>
  <c r="T160"/>
  <c r="P97"/>
  <c r="R204"/>
  <c r="P204"/>
  <c r="T204"/>
  <c r="R242"/>
  <c r="BK386"/>
  <c r="J386"/>
  <c r="J70"/>
  <c r="T129"/>
  <c r="BK179"/>
  <c r="R386"/>
  <c r="T97"/>
  <c r="R145"/>
  <c r="R323"/>
  <c r="R97"/>
  <c r="R120"/>
  <c r="BK129"/>
  <c r="J129"/>
  <c r="J59"/>
  <c r="T179"/>
  <c r="R285"/>
  <c r="P438"/>
  <c r="BK160"/>
  <c r="J160"/>
  <c r="J61"/>
  <c r="P285"/>
  <c r="P120"/>
  <c r="R160"/>
  <c r="R179"/>
  <c r="T242"/>
  <c r="T285"/>
  <c r="P129"/>
  <c r="BK323"/>
  <c r="J323"/>
  <c r="J69"/>
  <c r="T438"/>
  <c r="BK120"/>
  <c r="J120"/>
  <c r="J58"/>
  <c r="T145"/>
  <c r="BK242"/>
  <c r="J242"/>
  <c r="J67"/>
  <c r="T323"/>
  <c r="T467"/>
  <c r="BK478"/>
  <c r="J478"/>
  <c r="J77"/>
  <c r="R129"/>
  <c r="BK204"/>
  <c r="J204"/>
  <c r="J65"/>
  <c r="BK285"/>
  <c r="J285"/>
  <c r="J68"/>
  <c r="T386"/>
  <c r="BK438"/>
  <c r="J438"/>
  <c r="J72"/>
  <c r="P467"/>
  <c r="P478"/>
  <c r="BK97"/>
  <c r="J97"/>
  <c r="J57"/>
  <c r="P145"/>
  <c r="P242"/>
  <c r="P386"/>
  <c r="R467"/>
  <c r="T478"/>
  <c r="BK145"/>
  <c r="J145"/>
  <c r="J60"/>
  <c r="P179"/>
  <c r="P323"/>
  <c r="R438"/>
  <c r="BK467"/>
  <c r="R478"/>
  <c r="BK174"/>
  <c r="J174"/>
  <c r="J62"/>
  <c r="BK450"/>
  <c r="J450"/>
  <c r="J73"/>
  <c r="BK434"/>
  <c r="J434"/>
  <c r="J71"/>
  <c r="BK239"/>
  <c r="J239"/>
  <c r="J66"/>
  <c r="BK474"/>
  <c r="J474"/>
  <c r="J76"/>
  <c r="F51"/>
  <c r="BE117"/>
  <c r="BE175"/>
  <c r="BE292"/>
  <c r="BE321"/>
  <c r="BE332"/>
  <c r="BE337"/>
  <c r="BE387"/>
  <c r="BE451"/>
  <c r="BE475"/>
  <c r="BE191"/>
  <c r="BE199"/>
  <c r="BE224"/>
  <c r="BE240"/>
  <c r="BE245"/>
  <c r="BE283"/>
  <c r="BE334"/>
  <c r="BE339"/>
  <c r="BE374"/>
  <c i="1" r="AW55"/>
  <c i="2" r="BE138"/>
  <c r="BE164"/>
  <c r="BE202"/>
  <c r="BE286"/>
  <c r="BE353"/>
  <c r="BE365"/>
  <c r="BE368"/>
  <c r="BE390"/>
  <c r="BE402"/>
  <c r="BE408"/>
  <c r="BE468"/>
  <c r="BE102"/>
  <c r="BE105"/>
  <c r="BE161"/>
  <c r="BE211"/>
  <c r="BE236"/>
  <c r="BE289"/>
  <c r="BE295"/>
  <c r="BE298"/>
  <c r="BE301"/>
  <c r="BE307"/>
  <c r="BE314"/>
  <c r="BE318"/>
  <c r="BE329"/>
  <c r="BE347"/>
  <c r="BE356"/>
  <c r="BE411"/>
  <c r="BE471"/>
  <c r="BE149"/>
  <c r="BE205"/>
  <c r="BE269"/>
  <c r="BE445"/>
  <c r="BE479"/>
  <c r="J89"/>
  <c r="BE113"/>
  <c r="BE121"/>
  <c r="BE230"/>
  <c r="BE247"/>
  <c r="BE249"/>
  <c r="BE253"/>
  <c r="BE255"/>
  <c r="BE272"/>
  <c r="BE278"/>
  <c r="BE383"/>
  <c r="BE483"/>
  <c r="BE98"/>
  <c r="BE125"/>
  <c r="BE146"/>
  <c r="BE167"/>
  <c r="BE171"/>
  <c r="BE243"/>
  <c r="BE263"/>
  <c r="BE266"/>
  <c r="BE324"/>
  <c r="BE350"/>
  <c r="BE377"/>
  <c r="BE396"/>
  <c r="BE429"/>
  <c r="BE431"/>
  <c r="BE435"/>
  <c r="BE439"/>
  <c r="BE485"/>
  <c i="1" r="BB55"/>
  <c i="2" r="J92"/>
  <c r="BE142"/>
  <c r="BE183"/>
  <c r="BE275"/>
  <c r="BE327"/>
  <c r="BE344"/>
  <c r="BE362"/>
  <c r="BE399"/>
  <c r="BE405"/>
  <c r="BE414"/>
  <c r="BE456"/>
  <c r="BE461"/>
  <c r="BE487"/>
  <c r="BE130"/>
  <c r="BE152"/>
  <c r="BE304"/>
  <c r="BE371"/>
  <c r="BE442"/>
  <c i="1" r="BC55"/>
  <c i="2" r="BE109"/>
  <c r="BE180"/>
  <c r="BE194"/>
  <c r="BE208"/>
  <c r="BE221"/>
  <c r="BE227"/>
  <c r="BE233"/>
  <c r="BE251"/>
  <c r="BE258"/>
  <c r="BE281"/>
  <c r="BE359"/>
  <c r="BE380"/>
  <c r="BE393"/>
  <c r="BE417"/>
  <c r="BE420"/>
  <c r="BE423"/>
  <c r="BE426"/>
  <c r="BE481"/>
  <c r="BE186"/>
  <c r="BE196"/>
  <c r="BE213"/>
  <c r="BE218"/>
  <c r="BE310"/>
  <c r="BE342"/>
  <c i="1" r="BD55"/>
  <c r="BB54"/>
  <c r="AX54"/>
  <c r="BC54"/>
  <c r="W32"/>
  <c r="BD54"/>
  <c r="W33"/>
  <c i="2" r="F32"/>
  <c l="1" r="R178"/>
  <c r="T178"/>
  <c r="T466"/>
  <c r="P466"/>
  <c r="BK466"/>
  <c r="J466"/>
  <c r="J74"/>
  <c r="R466"/>
  <c r="P178"/>
  <c r="R96"/>
  <c r="R95"/>
  <c r="T96"/>
  <c r="T95"/>
  <c r="BK178"/>
  <c r="J178"/>
  <c r="J63"/>
  <c r="P96"/>
  <c r="P95"/>
  <c i="1" r="AU55"/>
  <c r="BA55"/>
  <c i="2" r="BK96"/>
  <c r="J96"/>
  <c r="J56"/>
  <c r="J179"/>
  <c r="J64"/>
  <c r="J467"/>
  <c r="J75"/>
  <c i="1" r="W31"/>
  <c r="AY54"/>
  <c r="AU54"/>
  <c i="2" r="J31"/>
  <c i="1" r="AV55"/>
  <c r="AT55"/>
  <c r="BA54"/>
  <c r="W30"/>
  <c i="2" r="F31"/>
  <c i="1" r="AZ55"/>
  <c r="AZ54"/>
  <c r="AV54"/>
  <c r="AK29"/>
  <c i="2" l="1" r="BK95"/>
  <c r="J95"/>
  <c r="J55"/>
  <c i="1" r="W29"/>
  <c r="AW54"/>
  <c r="AK30"/>
  <c l="1" r="AT54"/>
  <c i="2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<sst xmlns="http://schemas.openxmlformats.org/spreadsheetml/2006/main">
  <si>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</si>
  <si>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</si>
  <si>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</si>
  <si>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</si>
  <si>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</si>
  <si>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{e235cdfa-4d15-4883-931f-b92b6f28714b}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</si>
  <si>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</si>
  <si>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</si>
  <si>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</si>
  <si>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</si>
  <si>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</si>
  <si>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</si>
  <si>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</si>
  <si>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</si>
  <si>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2025-088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</si>
  <si>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</si>
  <si>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</si>
  <si>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Realizace úspor energie Mateřská škola Žebrák – Výměna zdroje a otopné soustavy</t>
  </si>
  <si>
    <t>KSO:</t>
  </si>
  <si>
    <t/>
  </si>
  <si>
    <t>CC-CZ:</t>
  </si>
  <si>
    <t>Místo:</t>
  </si>
  <si>
    <t xml:space="preserve">K.Ú. Žebrák, Hradní 68, 267 53 Žebrák </t>
  </si>
  <si>
    <t>Datum:</t>
  </si>
  <si>
    <t>10. 10. 2025</t>
  </si>
  <si>
    <t>Zadavatel:</t>
  </si>
  <si>
    <t>IČ:</t>
  </si>
  <si>
    <t>Město Žebrák,Náměstí 1, 267 53 Žebrák</t>
  </si>
  <si>
    <t>DIČ:</t>
  </si>
  <si>
    <t>Účastník:</t>
  </si>
  <si>
    <t>Vyplň údaj</t>
  </si>
  <si>
    <t>Projektant:</t>
  </si>
  <si>
    <t>Projektos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</si>
  <si>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</si>
  <si>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</si>
  <si>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</si>
  <si>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</si>
  <si>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</si>
  <si>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</si>
  <si>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</si>
  <si>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</si>
  <si>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</si>
  <si>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</si>
  <si>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</si>
  <si>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</si>
  <si>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</si>
  <si>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</si>
  <si>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</si>
  <si>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</si>
  <si>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</si>
  <si>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</si>
  <si>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</si>
  <si>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</si>
  <si>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</si>
  <si>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</si>
  <si>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</si>
  <si>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</si>
  <si>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</si>
  <si>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</si>
  <si>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</si>
  <si>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</si>
  <si>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</si>
  <si>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</si>
  <si>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</si>
  <si>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</si>
  <si>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</si>
  <si>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</si>
  <si>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</si>
  <si>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</si>
  <si>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</si>
  <si>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</si>
  <si>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</si>
  <si>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</si>
  <si>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</si>
  <si>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</si>
  <si>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</si>
  <si>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</si>
  <si>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</si>
  <si>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</si>
  <si>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</si>
  <si>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</si>
  <si>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</si>
  <si>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</si>
  <si>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</si>
  <si>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</si>
  <si>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</si>
  <si>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</si>
  <si>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</si>
  <si>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</si>
  <si>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</si>
  <si>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</si>
  <si>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</si>
  <si>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</si>
  <si>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</si>
  <si>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</si>
  <si>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727 - Zdravotechnika - protipožární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</si>
  <si>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</si>
  <si>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</si>
  <si>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</si>
  <si>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</si>
  <si>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</si>
  <si>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</si>
  <si>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</si>
  <si>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</si>
  <si>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</si>
  <si>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</si>
  <si>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</si>
  <si>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</si>
  <si>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</si>
  <si>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</si>
  <si>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</si>
  <si>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</si>
  <si>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</si>
  <si>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</si>
  <si>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</si>
  <si>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</si>
  <si>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</si>
  <si>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</si>
  <si>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</si>
  <si>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</si>
  <si>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</si>
  <si>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</si>
  <si>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</si>
  <si>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</si>
  <si>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</si>
  <si>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131213702</t>
  </si>
  <si>
    <t>Hloubení nezapažených jam v nesoudržných horninách třídy těžitelnosti I skupiny 3 ručně</t>
  </si>
  <si>
    <t>m3</t>
  </si>
  <si>
    <t>CS ÚRS 2025 02</t>
  </si>
  <si>
    <t>4</t>
  </si>
  <si>
    <t>597602706</t>
  </si>
  <si>
    <t>PP</t>
  </si>
  <si>
    <t>Hloubení nezapažených jam ručně s urovnáním dna do předepsaného profilu a spádu v hornině třídy těžitelnosti I skupiny 3 nesoudržných</t>
  </si>
  <si>
    <t>Online PSC</t>
  </si>
  <si>
    <t>https://podminky.urs.cz/item/CS_URS_2025_02/131213702</t>
  </si>
  <si>
    <t>VV</t>
  </si>
  <si>
    <t>6,0*0,6</t>
  </si>
  <si>
    <t>162751117</t>
  </si>
  <si>
    <t>Vodorovné přemístění přes 9 000 do 10000 m výkopku/sypaniny z horniny třídy těžitelnosti I skupiny 1 až 3</t>
  </si>
  <si>
    <t>-1395606929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</si>
  <si>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</si>
  <si>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</si>
  <si>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3</t>
  </si>
  <si>
    <t>162751119</t>
  </si>
  <si>
    <t>Příplatek k vodorovnému přemístění výkopku/sypaniny z horniny třídy těžitelnosti I skupiny 1 až 3 ZKD 1000 m přes 10000 m</t>
  </si>
  <si>
    <t>-1088623780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</si>
  <si>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</si>
  <si>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</si>
  <si>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1,8*5 'Přepočtené koeficientem množství</t>
  </si>
  <si>
    <t>171201231</t>
  </si>
  <si>
    <t>Poplatek za uložení zeminy a kamení na recyklační skládce (skládkovné) kód odpadu 17 05 04</t>
  </si>
  <si>
    <t>t</t>
  </si>
  <si>
    <t>-2033675629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</si>
  <si>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</si>
  <si>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</si>
  <si>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1,8*1,8 'Přepočtené koeficientem množství</t>
  </si>
  <si>
    <t>5</t>
  </si>
  <si>
    <t>171251201</t>
  </si>
  <si>
    <t>Uložení sypaniny na skládky nebo meziskládky</t>
  </si>
  <si>
    <t>303019874</t>
  </si>
  <si>
    <t>Uložení sypaniny na skládky nebo meziskládky bez hutnění s upravením uložené sypaniny do předepsaného tvaru</t>
  </si>
  <si>
    <t>https://podminky.urs.cz/item/CS_URS_2025_02/171251201</t>
  </si>
  <si>
    <t>6*0,3</t>
  </si>
  <si>
    <t>6</t>
  </si>
  <si>
    <t>174111101</t>
  </si>
  <si>
    <t>Zásyp jam, šachet rýh nebo kolem objektů sypaninou se zhutněním ručně</t>
  </si>
  <si>
    <t>448475697</t>
  </si>
  <si>
    <t>Zásyp sypaninou z jakékoliv horniny ručně s uložením výkopku ve vrstvách se zhutněním jam, šachet, rýh nebo kolem objektů v těchto vykopávkách</t>
  </si>
  <si>
    <t>https://podminky.urs.cz/item/CS_URS_2025_02/174111101</t>
  </si>
  <si>
    <t>Zakládání</t>
  </si>
  <si>
    <t>7</t>
  </si>
  <si>
    <t>279113144</t>
  </si>
  <si>
    <t>Základová zeď tl přes 250 do 300 mm z tvárnic ztraceného bednění včetně výplně z betonu tř. C 20/25</t>
  </si>
  <si>
    <t>m2</t>
  </si>
  <si>
    <t>725012334</t>
  </si>
  <si>
    <t>Základové zdi z tvárnic ztraceného bednění včetně výplně z betonu bez zvláštních nároků na vliv prostředí třídy C 20/25, tloušťky zdiva přes 250 do 300 mm</t>
  </si>
  <si>
    <t>https://podminky.urs.cz/item/CS_URS_2025_02/279113144</t>
  </si>
  <si>
    <t>1,0*1,0*6</t>
  </si>
  <si>
    <t>8</t>
  </si>
  <si>
    <t>279361821</t>
  </si>
  <si>
    <t>Výztuž základových zdí nosných betonářskou ocelí 10 505</t>
  </si>
  <si>
    <t>-1302499167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</si>
  <si>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</si>
  <si>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https://podminky.urs.cz/item/CS_URS_2025_02/279361821</t>
  </si>
  <si>
    <t>6,000*0,3*0,1</t>
  </si>
  <si>
    <t>Úpravy povrchů, podlahy a osazování výplní</t>
  </si>
  <si>
    <t>9</t>
  </si>
  <si>
    <t>612325221</t>
  </si>
  <si>
    <t>Vápenocementová štuková omítka malých ploch do 0,09 m2 na stěnách</t>
  </si>
  <si>
    <t>kus</t>
  </si>
  <si>
    <t>-2141462570</t>
  </si>
  <si>
    <t>Vápenocementová omítka jednotlivých malých ploch štuková dvouvrstvá na stěnách, plochy jednotlivě do 0,09 m2</t>
  </si>
  <si>
    <t>https://podminky.urs.cz/item/CS_URS_2025_02/612325221</t>
  </si>
  <si>
    <t>2+2+1</t>
  </si>
  <si>
    <t>12+1</t>
  </si>
  <si>
    <t>22</t>
  </si>
  <si>
    <t>Součet</t>
  </si>
  <si>
    <t>10</t>
  </si>
  <si>
    <t>612325223</t>
  </si>
  <si>
    <t>Vápenocementová štuková omítka malých ploch přes 0,25 do 1 m2 na stěnách</t>
  </si>
  <si>
    <t>-1432284131</t>
  </si>
  <si>
    <t>Vápenocementová omítka jednotlivých malých ploch štuková dvouvrstvá na stěnách, plochy jednotlivě přes 0,25 do 1 m2</t>
  </si>
  <si>
    <t>https://podminky.urs.cz/item/CS_URS_2025_02/612325223</t>
  </si>
  <si>
    <t>14+2</t>
  </si>
  <si>
    <t>11</t>
  </si>
  <si>
    <t>637121112</t>
  </si>
  <si>
    <t>Okapový chodník z kačírku tl 150 mm s udusáním</t>
  </si>
  <si>
    <t>514791956</t>
  </si>
  <si>
    <t>Okapový chodník z kameniva s udusáním a urovnáním povrchu z kačírku tl. 150 mm</t>
  </si>
  <si>
    <t>https://podminky.urs.cz/item/CS_URS_2025_02/637121112</t>
  </si>
  <si>
    <t>Ostatní konstrukce a práce, bourání</t>
  </si>
  <si>
    <t>949101111</t>
  </si>
  <si>
    <t>Lešení pomocné pro objekty pozemních staveb s lešeňovou podlahou v do 1,9 m zatížení do 150 kg/m2</t>
  </si>
  <si>
    <t>1360854479</t>
  </si>
  <si>
    <t>Lešení pomocné pracovní pro objekty pozemních staveb pro zatížení do 150 kg/m2, o výšce lešeňové podlahy do 1,9 m</t>
  </si>
  <si>
    <t>https://podminky.urs.cz/item/CS_URS_2025_02/949101111</t>
  </si>
  <si>
    <t>13</t>
  </si>
  <si>
    <t>952901111</t>
  </si>
  <si>
    <t>Vyčištění budov bytové a občanské výstavby při výšce podlaží do 4 m</t>
  </si>
  <si>
    <t>-947587861</t>
  </si>
  <si>
    <t>Vyčištění budov nebo objektů před předáním do užívání budov bytové nebo občanské výstavby, světlé výšky podlaží do 4 m</t>
  </si>
  <si>
    <t>https://podminky.urs.cz/item/CS_URS_2025_02/952901111</t>
  </si>
  <si>
    <t>14</t>
  </si>
  <si>
    <t>977151114</t>
  </si>
  <si>
    <t>Jádrové vrty diamantovými korunkami do stavebních materiálů D přes 50 do 60 mm</t>
  </si>
  <si>
    <t>m</t>
  </si>
  <si>
    <t>1265950916</t>
  </si>
  <si>
    <t>Jádrové vrty diamantovými korunkami do stavebních materiálů (železobetonu, betonu, cihel, obkladů, dlažeb, kamene) průměru přes 50 do 60 mm</t>
  </si>
  <si>
    <t>https://podminky.urs.cz/item/CS_URS_2025_02/977151114</t>
  </si>
  <si>
    <t>0,15*4+0,5*2</t>
  </si>
  <si>
    <t>2*(0,5+0,2+0,5*3+0,4+0,15+0,5+0,15)</t>
  </si>
  <si>
    <t>0,3*2*2+0,15*2+0,3*2+0,4*4+0,3*4+4*(0,2+0,1+0,1*3+0,5+0,1)+0,4*2+0,5*2*2+0,5*2</t>
  </si>
  <si>
    <t>0,3*2+0,15*4+0,5*2+0,3*2+0,4*2</t>
  </si>
  <si>
    <t>997</t>
  </si>
  <si>
    <t>Doprava suti a vybouraných hmot</t>
  </si>
  <si>
    <t>15</t>
  </si>
  <si>
    <t>997013213</t>
  </si>
  <si>
    <t>Vnitrostaveništní doprava suti a vybouraných hmot pro budovy v přes 9 do 12 m ručně</t>
  </si>
  <si>
    <t>-2091163319</t>
  </si>
  <si>
    <t>Vnitrostaveništní doprava suti a vybouraných hmot vodorovně do 50 m s naložením ručně pro budovy a haly výšky přes 9 do 12 m</t>
  </si>
  <si>
    <t>https://podminky.urs.cz/item/CS_URS_2025_02/997013213</t>
  </si>
  <si>
    <t>16</t>
  </si>
  <si>
    <t>997013501</t>
  </si>
  <si>
    <t>Odvoz suti a vybouraných hmot na skládku nebo meziskládku do 1 km se složením</t>
  </si>
  <si>
    <t>1539116838</t>
  </si>
  <si>
    <t>Odvoz suti a vybouraných hmot na skládku nebo meziskládku se složením, na vzdálenost do 1 km</t>
  </si>
  <si>
    <t>https://podminky.urs.cz/item/CS_URS_2025_02/997013501</t>
  </si>
  <si>
    <t>17</t>
  </si>
  <si>
    <t>997013509</t>
  </si>
  <si>
    <t>Příplatek k odvozu suti a vybouraných hmot na skládku ZKD 1 km přes 1 km</t>
  </si>
  <si>
    <t>496771235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</si>
  <si>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</si>
  <si>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</si>
  <si>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0,158*14 'Přepočtené koeficientem množství</t>
  </si>
  <si>
    <t>18</t>
  </si>
  <si>
    <t>997013871</t>
  </si>
  <si>
    <t>Poplatek za uložení stavebního odpadu na recyklační skládce (skládkovné) směsného stavebního a demoličního kód odpadu 17 09 04</t>
  </si>
  <si>
    <t>-59775109</t>
  </si>
  <si>
    <t>Poplatek za uložení stavebního odpadu na recyklační skládce (skládkovné) směsného stavebního a demoličního zatříděného do Katalogu odpadů pod kódem 17 09 04</t>
  </si>
  <si>
    <t>https://podminky.urs.cz/item/CS_URS_2025_02/997013871</t>
  </si>
  <si>
    <t>998</t>
  </si>
  <si>
    <t>Přesun hmot</t>
  </si>
  <si>
    <t>19</t>
  </si>
  <si>
    <t>998018001</t>
  </si>
  <si>
    <t>Přesun hmot pro budovy ruční pro budovy v do 6 m</t>
  </si>
  <si>
    <t>642923315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</si>
  <si>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</si>
  <si>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https://podminky.urs.cz/item/CS_URS_2025_02/998018001</t>
  </si>
  <si>
    <t>PSV</t>
  </si>
  <si>
    <t>Práce a dodávky PSV</t>
  </si>
  <si>
    <t>721</t>
  </si>
  <si>
    <t>Zdravotechnika - vnitřní kanalizace</t>
  </si>
  <si>
    <t>20</t>
  </si>
  <si>
    <t>721171905</t>
  </si>
  <si>
    <t>Potrubí z PP vsazení odbočky do hrdla DN 110</t>
  </si>
  <si>
    <t>-608156096</t>
  </si>
  <si>
    <t>Opravy odpadního potrubí plastového vsazení odbočky do potrubí DN 110</t>
  </si>
  <si>
    <t>https://podminky.urs.cz/item/CS_URS_2025_02/721171905</t>
  </si>
  <si>
    <t>721171915</t>
  </si>
  <si>
    <t>Potrubí z PP propojení potrubí DN 110</t>
  </si>
  <si>
    <t>1811111230</t>
  </si>
  <si>
    <t>Opravy odpadního potrubí plastového propojení dosavadního potrubí DN 110</t>
  </si>
  <si>
    <t>https://podminky.urs.cz/item/CS_URS_2025_02/721171915</t>
  </si>
  <si>
    <t>721174041</t>
  </si>
  <si>
    <t>Potrubí kanalizační z PP připojovací DN 32</t>
  </si>
  <si>
    <t>-1144872845</t>
  </si>
  <si>
    <t>Potrubí z trub polypropylenových připojovací DN 32</t>
  </si>
  <si>
    <t>https://podminky.urs.cz/item/CS_URS_2025_02/721174041</t>
  </si>
  <si>
    <t>Napojení na splaškovou kanalizaci potrubí PVC DN32 pro přetlakovou armaturu/úkapy v technické místnosti 2.NP</t>
  </si>
  <si>
    <t>23</t>
  </si>
  <si>
    <t>721229111</t>
  </si>
  <si>
    <t>Montáž zápachové uzávěrky pro pračku a myčku do DN 50 ostatní typ</t>
  </si>
  <si>
    <t>-1203251603</t>
  </si>
  <si>
    <t>Zápachové uzávěrky montáž zápachových uzávěrek ostatních typů do DN 50</t>
  </si>
  <si>
    <t>https://podminky.urs.cz/item/CS_URS_2025_02/721229111</t>
  </si>
  <si>
    <t>24</t>
  </si>
  <si>
    <t>M</t>
  </si>
  <si>
    <t>48481003</t>
  </si>
  <si>
    <t>sifon pro odvod kondenzátu</t>
  </si>
  <si>
    <t>32</t>
  </si>
  <si>
    <t>342401353</t>
  </si>
  <si>
    <t>25</t>
  </si>
  <si>
    <t>721290111</t>
  </si>
  <si>
    <t>Zkouška těsnosti potrubí kanalizace vodou DN do 125</t>
  </si>
  <si>
    <t>2102804728</t>
  </si>
  <si>
    <t>Zkouška těsnosti kanalizace v objektech vodou do DN 125</t>
  </si>
  <si>
    <t>https://podminky.urs.cz/item/CS_URS_2025_02/721290111</t>
  </si>
  <si>
    <t>26</t>
  </si>
  <si>
    <t>998721122</t>
  </si>
  <si>
    <t>Přesun hmot tonážní pro vnitřní kanalizaci ruční v objektech v přes 6 do 12 m</t>
  </si>
  <si>
    <t>88383959</t>
  </si>
  <si>
    <t>Přesun hmot pro vnitřní kanalizaci stanovený z hmotnosti přesunovaného materiálu vodorovná dopravní vzdálenost do 50 m ruční (bez užití mechanizace) v objektech výšky přes 6 do 12 m</t>
  </si>
  <si>
    <t>https://podminky.urs.cz/item/CS_URS_2025_02/998721122</t>
  </si>
  <si>
    <t>27</t>
  </si>
  <si>
    <t>Ko</t>
  </si>
  <si>
    <t>Napojení kondenzátu vnějších jednotek tepeného čerpadla na deštovou kanalizaci - vřetně zemních prací</t>
  </si>
  <si>
    <t>kpl</t>
  </si>
  <si>
    <t>-835756424</t>
  </si>
  <si>
    <t>722</t>
  </si>
  <si>
    <t>Zdravotechnika - vnitřní vodovod</t>
  </si>
  <si>
    <t>28</t>
  </si>
  <si>
    <t>722171913</t>
  </si>
  <si>
    <t>Potrubí plastové odříznutí trubky D přes 20 do 25 mm</t>
  </si>
  <si>
    <t>1211548420</t>
  </si>
  <si>
    <t>Odříznutí trubky nebo tvarovky u rozvodů vody z plastů D přes 20 do 25 mm</t>
  </si>
  <si>
    <t>https://podminky.urs.cz/item/CS_URS_2025_02/722171913</t>
  </si>
  <si>
    <t>29</t>
  </si>
  <si>
    <t>722173913</t>
  </si>
  <si>
    <t>Potrubí plastové spoje svar polyfuze D přes 20 do 25 mm</t>
  </si>
  <si>
    <t>1465647167</t>
  </si>
  <si>
    <t>Spoje rozvodů vody z plastů svary polyfuzí D přes 20 do 25 mm</t>
  </si>
  <si>
    <t>https://podminky.urs.cz/item/CS_URS_2025_02/722173913</t>
  </si>
  <si>
    <t>30</t>
  </si>
  <si>
    <t>28654074</t>
  </si>
  <si>
    <t>T-kus jednoznačný PPR D 25mm</t>
  </si>
  <si>
    <t>-318699884</t>
  </si>
  <si>
    <t>31</t>
  </si>
  <si>
    <t>722175023</t>
  </si>
  <si>
    <t>Potrubí vodovodní plastové PP-RCT S3,2 spojované svařováním D 25x2,8 mm</t>
  </si>
  <si>
    <t>-133633957</t>
  </si>
  <si>
    <t>Potrubí z trubek polypropylenových spojovaných svařováním z jednovrstvého PP-RCT S4 (PN 10) D 25/2,8</t>
  </si>
  <si>
    <t>https://podminky.urs.cz/item/CS_URS_2025_02/722175023</t>
  </si>
  <si>
    <t>Napojení na studenou pitnou vodu potrubí D20 pro automatické dopouštění systému v technické místnosti 2.NP</t>
  </si>
  <si>
    <t>722179191</t>
  </si>
  <si>
    <t>Příplatek k rozvodu vody z plastů za malý rozsah prací na zakázce do 20 m</t>
  </si>
  <si>
    <t>soubor</t>
  </si>
  <si>
    <t>-1209350640</t>
  </si>
  <si>
    <t>Příplatek k ceně rozvody vody z plastů za práce malého rozsahu na zakázce do 20 m rozvodu</t>
  </si>
  <si>
    <t>https://podminky.urs.cz/item/CS_URS_2025_02/722179191</t>
  </si>
  <si>
    <t>33</t>
  </si>
  <si>
    <t>722179192</t>
  </si>
  <si>
    <t>Příplatek k rozvodu vody z plastů za potrubí do D 32 mm do 15 svarů</t>
  </si>
  <si>
    <t>-1958638712</t>
  </si>
  <si>
    <t>Příplatek k ceně rozvody vody z plastů za práce malého rozsahu na zakázce při průměru trubek do 32 mm, do 15 svarů</t>
  </si>
  <si>
    <t>https://podminky.urs.cz/item/CS_URS_2025_02/722179192</t>
  </si>
  <si>
    <t>34</t>
  </si>
  <si>
    <t>722181232</t>
  </si>
  <si>
    <t>Ochrana vodovodního potrubí přilepenými termoizolačními trubicemi z PE tl přes 9 do 13 mm DN přes 22 do 45 mm</t>
  </si>
  <si>
    <t>1497242376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</si>
  <si>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</si>
  <si>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https://podminky.urs.cz/item/CS_URS_2025_02/722181232</t>
  </si>
  <si>
    <t>35</t>
  </si>
  <si>
    <t>722190401</t>
  </si>
  <si>
    <t>Vyvedení a upevnění výpustku DN do 25</t>
  </si>
  <si>
    <t>1087145993</t>
  </si>
  <si>
    <t>Zřízení přípojek na potrubí vyvedení a upevnění výpustek do DN 25</t>
  </si>
  <si>
    <t>https://podminky.urs.cz/item/CS_URS_2025_02/722190401</t>
  </si>
  <si>
    <t>36</t>
  </si>
  <si>
    <t>722290234</t>
  </si>
  <si>
    <t>Proplach a dezinfekce vodovodního potrubí DN do 80</t>
  </si>
  <si>
    <t>1410926624</t>
  </si>
  <si>
    <t>Zkoušky, proplach a desinfekce vodovodního potrubí proplach a desinfekce vodovodního potrubí do DN 80</t>
  </si>
  <si>
    <t>https://podminky.urs.cz/item/CS_URS_2025_02/722290234</t>
  </si>
  <si>
    <t>37</t>
  </si>
  <si>
    <t>722290246</t>
  </si>
  <si>
    <t>Zkouška těsnosti vodovodního potrubí plastového DN do 40</t>
  </si>
  <si>
    <t>49247367</t>
  </si>
  <si>
    <t>Zkoušky, proplach a desinfekce vodovodního potrubí zkoušky těsnosti vodovodního potrubí plastového do DN 40</t>
  </si>
  <si>
    <t>https://podminky.urs.cz/item/CS_URS_2025_02/722290246</t>
  </si>
  <si>
    <t>38</t>
  </si>
  <si>
    <t>998722122</t>
  </si>
  <si>
    <t>Přesun hmot tonážní pro vnitřní vodovod ruční v objektech v přes 6 do 12 m</t>
  </si>
  <si>
    <t>-536997123</t>
  </si>
  <si>
    <t>Přesun hmot pro vnitřní vodovod stanovený z hmotnosti přesunovaného materiálu vodorovná dopravní vzdálenost do 50 m ruční (bez užití mechanizace) v objektech výšky přes 6 do 12 m</t>
  </si>
  <si>
    <t>https://podminky.urs.cz/item/CS_URS_2025_02/998722122</t>
  </si>
  <si>
    <t>727</t>
  </si>
  <si>
    <t>Zdravotechnika - protipožární ochrana</t>
  </si>
  <si>
    <t>39</t>
  </si>
  <si>
    <t>PU</t>
  </si>
  <si>
    <t>Protipožární ucpávky - odhad</t>
  </si>
  <si>
    <t>-662107189</t>
  </si>
  <si>
    <t>732</t>
  </si>
  <si>
    <t>Ústřední vytápění - strojovny</t>
  </si>
  <si>
    <t>40</t>
  </si>
  <si>
    <t>73200R1</t>
  </si>
  <si>
    <t>montáž tepelných čerpadel</t>
  </si>
  <si>
    <t>-825478406</t>
  </si>
  <si>
    <t>41</t>
  </si>
  <si>
    <t>T01</t>
  </si>
  <si>
    <t>Vnější jednotka tepelného čerpadla Vzduch-voda o výkonu 20kW (COP při A2W35 5,11), včetně propojovacího izolovaného potrubí na vnitřní potrubí v objektu</t>
  </si>
  <si>
    <t>2044430547</t>
  </si>
  <si>
    <t>42</t>
  </si>
  <si>
    <t>T02</t>
  </si>
  <si>
    <t>Řídící jednotka, včetně elektroinstalace</t>
  </si>
  <si>
    <t>-503910763</t>
  </si>
  <si>
    <t>43</t>
  </si>
  <si>
    <t>T03</t>
  </si>
  <si>
    <t>Sonda výstupní teploty topného systému</t>
  </si>
  <si>
    <t>2033750319</t>
  </si>
  <si>
    <t>44</t>
  </si>
  <si>
    <t>T04</t>
  </si>
  <si>
    <t>Sonda akumulační nádoby</t>
  </si>
  <si>
    <t>-1112150795</t>
  </si>
  <si>
    <t>45</t>
  </si>
  <si>
    <t>T05</t>
  </si>
  <si>
    <t>Venkovní sonda pro řídící jednotku</t>
  </si>
  <si>
    <t>-2010808570</t>
  </si>
  <si>
    <t>46</t>
  </si>
  <si>
    <t>732112242</t>
  </si>
  <si>
    <t>Rozdělovač sdružený hydraulický DN 150 závitový</t>
  </si>
  <si>
    <t>639210108</t>
  </si>
  <si>
    <t>Rozdělovače a sběrače sdružené hydraulické závitové (průtok Q m3/h - výkon kW) DN 150 (65 m3/h - 1500 kW)</t>
  </si>
  <si>
    <t>https://podminky.urs.cz/item/CS_URS_2025_02/732112242</t>
  </si>
  <si>
    <t>47</t>
  </si>
  <si>
    <t>732231121</t>
  </si>
  <si>
    <t>Akumulační nádrž bez přípravy TUV s jedním výměníkem PN 0,3/1 o objemu 500 l v.pl.1,5 m2</t>
  </si>
  <si>
    <t>481277700</t>
  </si>
  <si>
    <t>Akumulační nádrže bez přípravy TUV s jedním teplosměnným výměníkem v. pl. 1,5 m2 PN 0,3 MPa/1,0 MPa / t = 90°C/110°C objem nádrže 500 l</t>
  </si>
  <si>
    <t>https://podminky.urs.cz/item/CS_URS_2025_02/732231121</t>
  </si>
  <si>
    <t xml:space="preserve">Akumulační zásobník  tepelného čerpadla o objemu 500L, s el. patronou 12,0kW.</t>
  </si>
  <si>
    <t>48</t>
  </si>
  <si>
    <t>732331621</t>
  </si>
  <si>
    <t>Nádoba tlaková expanzní pro topnou a chladicí soustavu s membránou závitové připojení PN 6 o objemu 200 l</t>
  </si>
  <si>
    <t>-1187181608</t>
  </si>
  <si>
    <t>Nádoby expanzní tlakové pro topné a chladicí soustavy s membránou bez pojistného ventilu se závitovým připojením PN 6 o objemu 200 l</t>
  </si>
  <si>
    <t>https://podminky.urs.cz/item/CS_URS_2025_02/732331621</t>
  </si>
  <si>
    <t>49</t>
  </si>
  <si>
    <t>732331772</t>
  </si>
  <si>
    <t>Příslušenství k expanzním nádobám konzole nastavitelná</t>
  </si>
  <si>
    <t>1620872805</t>
  </si>
  <si>
    <t>Nádoby expanzní tlakové pro topné a chladicí soustavy příslušenství k expanzním nádobám konzole nastavitelná</t>
  </si>
  <si>
    <t>https://podminky.urs.cz/item/CS_URS_2025_02/732331772</t>
  </si>
  <si>
    <t>50</t>
  </si>
  <si>
    <t>732331777</t>
  </si>
  <si>
    <t>Příslušenství k expanzním nádobám bezpečnostní uzávěr G 3/4 k měření tlaku</t>
  </si>
  <si>
    <t>-49542076</t>
  </si>
  <si>
    <t>Nádoby expanzní tlakové pro topné a chladicí soustavy příslušenství k expanzním nádobám bezpečnostní uzávěr k měření tlaku G 3/4</t>
  </si>
  <si>
    <t>https://podminky.urs.cz/item/CS_URS_2025_02/732331777</t>
  </si>
  <si>
    <t>51</t>
  </si>
  <si>
    <t>732421202</t>
  </si>
  <si>
    <t>Čerpadlo teplovodní mokroběžné závitové cirkulační DN 25 výtlak do 4,0 m průtok 2,20 m3/h pro TUV</t>
  </si>
  <si>
    <t>-787719919</t>
  </si>
  <si>
    <t>Čerpadla teplovodní mokroběžná závitová cirkulační pro TUV (elektronicky řízená) PN 10, do 80°C DN přípojky/dopravní výška H (m) - čerpací výkon Q (m3/h) DN 25 / do 4,0 m / 2,2 m3/h</t>
  </si>
  <si>
    <t>https://podminky.urs.cz/item/CS_URS_2025_02/732421202</t>
  </si>
  <si>
    <t>52</t>
  </si>
  <si>
    <t>732421203</t>
  </si>
  <si>
    <t>Čerpadlo teplovodní mokroběžné závitové cirkulační DN 25 výtlak do 6,0 m průtok 3,0 m3/h pro TUV</t>
  </si>
  <si>
    <t>903808549</t>
  </si>
  <si>
    <t>Čerpadla teplovodní mokroběžná závitová cirkulační pro TUV (elektronicky řízená) PN 10, do 80°C DN přípojky/dopravní výška H (m) - čerpací výkon Q (m3/h) DN 25 / do 6,0 m / 3,0 m3/h</t>
  </si>
  <si>
    <t>https://podminky.urs.cz/item/CS_URS_2025_02/732421203</t>
  </si>
  <si>
    <t>53</t>
  </si>
  <si>
    <t>998732311</t>
  </si>
  <si>
    <t>Přesun hmot procentní pro strojovny ruční v objektech v do 6 m</t>
  </si>
  <si>
    <t>%</t>
  </si>
  <si>
    <t>-1503111454</t>
  </si>
  <si>
    <t>Přesun hmot pro strojovny stanovený procentní sazbou (%) z ceny vodorovná dopravní vzdálenost do 50 m ruční (bez užití mechanizace) v objektech výšky do 6 m</t>
  </si>
  <si>
    <t>https://podminky.urs.cz/item/CS_URS_2025_02/998732311</t>
  </si>
  <si>
    <t>54</t>
  </si>
  <si>
    <t>E</t>
  </si>
  <si>
    <t>elektroinstalace</t>
  </si>
  <si>
    <t>1558618034</t>
  </si>
  <si>
    <t>55</t>
  </si>
  <si>
    <t>T06</t>
  </si>
  <si>
    <t xml:space="preserve">D+M bezdrátový pokojový termostat  (větev V1-V3)</t>
  </si>
  <si>
    <t>-182976875</t>
  </si>
  <si>
    <t>D+M bezdrátový pokojový termostat (větev V1-V3)</t>
  </si>
  <si>
    <t>733</t>
  </si>
  <si>
    <t>Ústřední vytápění - rozvodné potrubí</t>
  </si>
  <si>
    <t>56</t>
  </si>
  <si>
    <t>733222102</t>
  </si>
  <si>
    <t>Potrubí měděné polotvrdé spojované měkkým pájením D 15x1 mm</t>
  </si>
  <si>
    <t>-1121990366</t>
  </si>
  <si>
    <t>Potrubí z trubek měděných polotvrdých spojovaných měkkým pájením Ø 15/1</t>
  </si>
  <si>
    <t>https://podminky.urs.cz/item/CS_URS_2025_02/733222102</t>
  </si>
  <si>
    <t>57</t>
  </si>
  <si>
    <t>733222103</t>
  </si>
  <si>
    <t>Potrubí měděné polotvrdé spojované měkkým pájením D 18x1 mm</t>
  </si>
  <si>
    <t>1139204760</t>
  </si>
  <si>
    <t>Potrubí z trubek měděných polotvrdých spojovaných měkkým pájením Ø 18/1</t>
  </si>
  <si>
    <t>https://podminky.urs.cz/item/CS_URS_2025_02/733222103</t>
  </si>
  <si>
    <t>58</t>
  </si>
  <si>
    <t>733222104</t>
  </si>
  <si>
    <t>Potrubí měděné polotvrdé spojované měkkým pájením D 22x1 mm</t>
  </si>
  <si>
    <t>1530084047</t>
  </si>
  <si>
    <t>Potrubí z trubek měděných polotvrdých spojovaných měkkým pájením Ø 22/1</t>
  </si>
  <si>
    <t>https://podminky.urs.cz/item/CS_URS_2025_02/733222104</t>
  </si>
  <si>
    <t>59</t>
  </si>
  <si>
    <t>733223205</t>
  </si>
  <si>
    <t>Potrubí měděné tvrdé spojované tvrdým pájením D 28x1,5 mm</t>
  </si>
  <si>
    <t>723106551</t>
  </si>
  <si>
    <t>Potrubí z trubek měděných tvrdých spojovaných tvrdým pájením Ø 28/1,5</t>
  </si>
  <si>
    <t>https://podminky.urs.cz/item/CS_URS_2025_02/733223205</t>
  </si>
  <si>
    <t>60</t>
  </si>
  <si>
    <t>733223206</t>
  </si>
  <si>
    <t>Potrubí měděné tvrdé spojované tvrdým pájením D 35x1,5 mm</t>
  </si>
  <si>
    <t>1374017679</t>
  </si>
  <si>
    <t>Potrubí z trubek měděných tvrdých spojovaných tvrdým pájením Ø 35/1,5</t>
  </si>
  <si>
    <t>https://podminky.urs.cz/item/CS_URS_2025_02/733223206</t>
  </si>
  <si>
    <t>61</t>
  </si>
  <si>
    <t>733223207</t>
  </si>
  <si>
    <t>Potrubí měděné tvrdé spojované tvrdým pájením D 42x1,5 mm</t>
  </si>
  <si>
    <t>98348165</t>
  </si>
  <si>
    <t>Potrubí z trubek měděných tvrdých spojovaných tvrdým pájením Ø 42/1,5</t>
  </si>
  <si>
    <t>https://podminky.urs.cz/item/CS_URS_2025_02/733223207</t>
  </si>
  <si>
    <t>62</t>
  </si>
  <si>
    <t>733291101</t>
  </si>
  <si>
    <t>Zkouška těsnosti potrubí měděné D do 35x1,5</t>
  </si>
  <si>
    <t>-1284056027</t>
  </si>
  <si>
    <t>Zkoušky těsnosti potrubí z trubek měděných Ø do 35/1,5</t>
  </si>
  <si>
    <t>https://podminky.urs.cz/item/CS_URS_2025_02/733291101</t>
  </si>
  <si>
    <t>63</t>
  </si>
  <si>
    <t>733291102</t>
  </si>
  <si>
    <t>Zkouška těsnosti potrubí měděné D přes 35x1,5 do 64x2</t>
  </si>
  <si>
    <t>1743219225</t>
  </si>
  <si>
    <t>Zkoušky těsnosti potrubí z trubek měděných Ø přes 35/1,5 do 64/2,0</t>
  </si>
  <si>
    <t>https://podminky.urs.cz/item/CS_URS_2025_02/733291102</t>
  </si>
  <si>
    <t>64</t>
  </si>
  <si>
    <t>733811231</t>
  </si>
  <si>
    <t>Ochrana potrubí ústředního vytápění termoizolačními trubicemi z PE tl přes 9 do 13 mm DN do 22 mm</t>
  </si>
  <si>
    <t>-2058944978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</si>
  <si>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</si>
  <si>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https://podminky.urs.cz/item/CS_URS_2025_02/733811231</t>
  </si>
  <si>
    <t>210,6+252,2+377</t>
  </si>
  <si>
    <t>65</t>
  </si>
  <si>
    <t>733811232</t>
  </si>
  <si>
    <t>Ochrana potrubí ústředního vytápění termoizolačními trubicemi z PE tl přes 9 do 13 mm DN přes 22 do 45 mm</t>
  </si>
  <si>
    <t>-1237304165</t>
  </si>
  <si>
    <t>https://podminky.urs.cz/item/CS_URS_2025_02/733811232</t>
  </si>
  <si>
    <t>65+15,6+39</t>
  </si>
  <si>
    <t>66</t>
  </si>
  <si>
    <t>998733122</t>
  </si>
  <si>
    <t>Přesun hmot tonážní pro rozvody potrubí ruční v objektech v přes 6 do 12 m</t>
  </si>
  <si>
    <t>-129042190</t>
  </si>
  <si>
    <t>Přesun hmot pro rozvody potrubí stanovený z hmotnosti přesunovaného materiálu vodorovná dopravní vzdálenost do 50 m ruční (bez užití mechanizace) v objektech výšky přes 6 do 12 m</t>
  </si>
  <si>
    <t>https://podminky.urs.cz/item/CS_URS_2025_02/998733122</t>
  </si>
  <si>
    <t>67</t>
  </si>
  <si>
    <t>kotvení potrubí</t>
  </si>
  <si>
    <t>-264965909</t>
  </si>
  <si>
    <t>734</t>
  </si>
  <si>
    <t>Ústřední vytápění - armatury</t>
  </si>
  <si>
    <t>68</t>
  </si>
  <si>
    <t>734209103</t>
  </si>
  <si>
    <t>Montáž armatury závitové s jedním závitem G 1/2</t>
  </si>
  <si>
    <t>1006097192</t>
  </si>
  <si>
    <t>Montáž závitových armatur s 1 závitem G 1/2 (DN 15)</t>
  </si>
  <si>
    <t>https://podminky.urs.cz/item/CS_URS_2025_02/734209103</t>
  </si>
  <si>
    <t>69</t>
  </si>
  <si>
    <t>6000727262</t>
  </si>
  <si>
    <t>Termomanometr 1/2" spodní DN 80 / 0-4 bar / 0-120°C</t>
  </si>
  <si>
    <t>386141110</t>
  </si>
  <si>
    <t>70</t>
  </si>
  <si>
    <t>734209113</t>
  </si>
  <si>
    <t>Montáž armatury závitové s dvěma závity G 1/2</t>
  </si>
  <si>
    <t>-702893318</t>
  </si>
  <si>
    <t>Montáž závitových armatur se 2 závity G 1/2 (DN 15)</t>
  </si>
  <si>
    <t>https://podminky.urs.cz/item/CS_URS_2025_02/734209113</t>
  </si>
  <si>
    <t>71</t>
  </si>
  <si>
    <t>IMI.380015351</t>
  </si>
  <si>
    <t>Svorné šroubení pro CU trubky pr. 15</t>
  </si>
  <si>
    <t>-553601665</t>
  </si>
  <si>
    <t>72</t>
  </si>
  <si>
    <t>-1082336134</t>
  </si>
  <si>
    <t>73</t>
  </si>
  <si>
    <t>IVR.I00200614</t>
  </si>
  <si>
    <t>Automatický dopouštěcí ventil - 1/2"</t>
  </si>
  <si>
    <t>931874308</t>
  </si>
  <si>
    <t>74</t>
  </si>
  <si>
    <t>734209115</t>
  </si>
  <si>
    <t>Montáž armatury závitové s dvěma závity G 1</t>
  </si>
  <si>
    <t>1046086008</t>
  </si>
  <si>
    <t>Montáž závitových armatur se 2 závity G 1 (DN 25)</t>
  </si>
  <si>
    <t>https://podminky.urs.cz/item/CS_URS_2025_02/734209115</t>
  </si>
  <si>
    <t>75</t>
  </si>
  <si>
    <t>IMI.52198325</t>
  </si>
  <si>
    <t>Přepouštěcí ventil BPV přímý DN25, PN20, 10-60kPa</t>
  </si>
  <si>
    <t>529762797</t>
  </si>
  <si>
    <t>76</t>
  </si>
  <si>
    <t>734211120</t>
  </si>
  <si>
    <t>Ventil závitový odvzdušňovací G 1/2 PN 14 do 120°C automatický</t>
  </si>
  <si>
    <t>-1547217919</t>
  </si>
  <si>
    <t>Ventily odvzdušňovací závitové automatické PN 14 do 120°C G 1/2</t>
  </si>
  <si>
    <t>https://podminky.urs.cz/item/CS_URS_2025_02/734211120</t>
  </si>
  <si>
    <t>77</t>
  </si>
  <si>
    <t>734220124</t>
  </si>
  <si>
    <t>Ventil závitový regulační přímý G 1 PN 25 do 120°C vyvažovací s vypouštěním</t>
  </si>
  <si>
    <t>-827723013</t>
  </si>
  <si>
    <t>Ventily regulační závitové vyvažovací přímé s vypouštěním PN 25 do 120°C G 1</t>
  </si>
  <si>
    <t>https://podminky.urs.cz/item/CS_URS_2025_02/734220124</t>
  </si>
  <si>
    <t>78</t>
  </si>
  <si>
    <t>734221682</t>
  </si>
  <si>
    <t>Termostatická hlavice kapalinová PN 10 do 110°C otopných těles VK</t>
  </si>
  <si>
    <t>-1355731744</t>
  </si>
  <si>
    <t>Ventily regulační závitové hlavice termostatické pro ovládání ventilů PN 10 do 110°C kapalinové otopných těles VK</t>
  </si>
  <si>
    <t>https://podminky.urs.cz/item/CS_URS_2025_02/734221682</t>
  </si>
  <si>
    <t>79</t>
  </si>
  <si>
    <t>734242416</t>
  </si>
  <si>
    <t>Ventil závitový zpětný přímý G 6/4 PN 16 do 110°C</t>
  </si>
  <si>
    <t>2129746100</t>
  </si>
  <si>
    <t>Ventily zpětné závitové PN 16 do 110°C přímé G 6/4</t>
  </si>
  <si>
    <t>https://podminky.urs.cz/item/CS_URS_2025_02/734242416</t>
  </si>
  <si>
    <t>80</t>
  </si>
  <si>
    <t>734261406</t>
  </si>
  <si>
    <t>Armatura připojovací přímá G 1/2x18 PN 10 do 110°C radiátorů typu VK</t>
  </si>
  <si>
    <t>-350801517</t>
  </si>
  <si>
    <t>Šroubení připojovací armatury radiátorů VK PN 10 do 110°C, regulační uzavíratelné přímé G 1/2 x 18</t>
  </si>
  <si>
    <t>https://podminky.urs.cz/item/CS_URS_2025_02/734261406</t>
  </si>
  <si>
    <t>81</t>
  </si>
  <si>
    <t>734291123</t>
  </si>
  <si>
    <t>Kohout plnící a vypouštěcí G 1/2 PN 10 do 90°C závitový</t>
  </si>
  <si>
    <t>-308457539</t>
  </si>
  <si>
    <t>Ostatní armatury kohouty plnicí a vypouštěcí PN 10 do 90°C G 1/2</t>
  </si>
  <si>
    <t>https://podminky.urs.cz/item/CS_URS_2025_02/734291123</t>
  </si>
  <si>
    <t>82</t>
  </si>
  <si>
    <t>734291255</t>
  </si>
  <si>
    <t>Filtr závitový pro topné a chladicí systémy přímý G 1 PN 16 do 160°C s vnitřními závity</t>
  </si>
  <si>
    <t>-533363593</t>
  </si>
  <si>
    <t>Ostatní armatury filtry závitové pro topné a chladicí systémy PN 16 do 160°C přímé s vnitřními závity G 1</t>
  </si>
  <si>
    <t>https://podminky.urs.cz/item/CS_URS_2025_02/734291255</t>
  </si>
  <si>
    <t>83</t>
  </si>
  <si>
    <t>734291256</t>
  </si>
  <si>
    <t>Filtr závitový pro topné a chladicí systémy přímý G 1 1/4 PN 16 do 160°C s vnitřními závity</t>
  </si>
  <si>
    <t>491993875</t>
  </si>
  <si>
    <t>Ostatní armatury filtry závitové pro topné a chladicí systémy PN 16 do 160°C přímé s vnitřními závity G 1 1/4</t>
  </si>
  <si>
    <t>https://podminky.urs.cz/item/CS_URS_2025_02/734291256</t>
  </si>
  <si>
    <t>84</t>
  </si>
  <si>
    <t>734291257</t>
  </si>
  <si>
    <t>Filtr závitový pro topné a chladicí systémy přímý G 1 1/2 PN 16 do 160°C s vnitřními závity</t>
  </si>
  <si>
    <t>-1920101075</t>
  </si>
  <si>
    <t>Ostatní armatury filtry závitové pro topné a chladicí systémy PN 16 do 160°C přímé s vnitřními závity G 1 1/2</t>
  </si>
  <si>
    <t>https://podminky.urs.cz/item/CS_URS_2025_02/734291257</t>
  </si>
  <si>
    <t>85</t>
  </si>
  <si>
    <t>734292715</t>
  </si>
  <si>
    <t>Kohout kulový přímý G 1 PN 42 do 185°C vnitřní závit</t>
  </si>
  <si>
    <t>-534636396</t>
  </si>
  <si>
    <t>Ostatní armatury kulové kohouty PN 42 do 185°C přímé vnitřní závit G 1</t>
  </si>
  <si>
    <t>https://podminky.urs.cz/item/CS_URS_2025_02/734292715</t>
  </si>
  <si>
    <t>86</t>
  </si>
  <si>
    <t>734292716</t>
  </si>
  <si>
    <t>Kohout kulový přímý G 1 1/4 PN 42 do 185°C vnitřní závit</t>
  </si>
  <si>
    <t>-1283902100</t>
  </si>
  <si>
    <t>Ostatní armatury kulové kohouty PN 42 do 185°C přímé vnitřní závit G 1 1/4</t>
  </si>
  <si>
    <t>https://podminky.urs.cz/item/CS_URS_2025_02/734292716</t>
  </si>
  <si>
    <t>87</t>
  </si>
  <si>
    <t>734292717</t>
  </si>
  <si>
    <t>Kohout kulový přímý G 1 1/2 PN 42 do 185°C vnitřní závit</t>
  </si>
  <si>
    <t>1668805827</t>
  </si>
  <si>
    <t>Ostatní armatury kulové kohouty PN 42 do 185°C přímé vnitřní závit G 1 1/2</t>
  </si>
  <si>
    <t>https://podminky.urs.cz/item/CS_URS_2025_02/734292717</t>
  </si>
  <si>
    <t>88</t>
  </si>
  <si>
    <t>734295024</t>
  </si>
  <si>
    <t>Směšovací ventil otopných a chladicích systémů závitový třícestný G 6/4" se servomotorem</t>
  </si>
  <si>
    <t>-2033801686</t>
  </si>
  <si>
    <t>Směšovací armatury otopných a chladících systémů ventily závitové PN 10 T= 120°C třícestné se servomotorem G 6/4</t>
  </si>
  <si>
    <t>https://podminky.urs.cz/item/CS_URS_2025_02/734295024</t>
  </si>
  <si>
    <t>89</t>
  </si>
  <si>
    <t>998734122</t>
  </si>
  <si>
    <t>Přesun hmot tonážní pro armatury ruční v objektech v přes 6 do 12 m</t>
  </si>
  <si>
    <t>-959484173</t>
  </si>
  <si>
    <t>Přesun hmot pro armatury stanovený z hmotnosti přesunovaného materiálu vodorovná dopravní vzdálenost do 50 m ruční (bez užití mechanizace) v objektech výšky přes 6 do 12 m</t>
  </si>
  <si>
    <t>https://podminky.urs.cz/item/CS_URS_2025_02/998734122</t>
  </si>
  <si>
    <t>735</t>
  </si>
  <si>
    <t>Ústřední vytápění - otopná tělesa</t>
  </si>
  <si>
    <t>90</t>
  </si>
  <si>
    <t>735152473</t>
  </si>
  <si>
    <t>Otopné těleso panelové VK dvoudeskové 1 přídavná přestupní plocha výška/délka 600/600 mm výkon 773 W</t>
  </si>
  <si>
    <t>-483708816</t>
  </si>
  <si>
    <t>Otopná tělesa panelová VK dvoudesková PN 1,0 MPa, T do 110°C s jednou přídavnou přestupní plochou výšky tělesa 600 mm stavební délky / výkonu 600 mm / 773 W</t>
  </si>
  <si>
    <t>https://podminky.urs.cz/item/CS_URS_2025_02/735152473</t>
  </si>
  <si>
    <t>91</t>
  </si>
  <si>
    <t>735152477</t>
  </si>
  <si>
    <t>Otopné těleso panelové VK dvoudeskové 1 přídavná přestupní plocha výška/délka 600/1000 mm výkon 1288 W</t>
  </si>
  <si>
    <t>2123604463</t>
  </si>
  <si>
    <t>Otopná tělesa panelová VK dvoudesková PN 1,0 MPa, T do 110°C s jednou přídavnou přestupní plochou výšky tělesa 600 mm stavební délky / výkonu 1000 mm / 1288 W</t>
  </si>
  <si>
    <t>https://podminky.urs.cz/item/CS_URS_2025_02/735152477</t>
  </si>
  <si>
    <t>92</t>
  </si>
  <si>
    <t>735152575</t>
  </si>
  <si>
    <t>Otopné těleso panelové VK dvoudeskové 2 přídavné přestupní plochy výška/délka 600/800 mm výkon 1343 W</t>
  </si>
  <si>
    <t>2069671552</t>
  </si>
  <si>
    <t>Otopná tělesa panelová VK dvoudesková PN 1,0 MPa, T do 110°C se dvěma přídavnými přestupními plochami výšky tělesa 600 mm stavební délky / výkonu 800 mm / 1343 W</t>
  </si>
  <si>
    <t>https://podminky.urs.cz/item/CS_URS_2025_02/735152575</t>
  </si>
  <si>
    <t>93</t>
  </si>
  <si>
    <t>735152577</t>
  </si>
  <si>
    <t>Otopné těleso panelové VK dvoudeskové 2 přídavné přestupní plochy výška/délka 600/1000 mm výkon 1679 W</t>
  </si>
  <si>
    <t>-1422263113</t>
  </si>
  <si>
    <t>Otopná tělesa panelová VK dvoudesková PN 1,0 MPa, T do 110°C se dvěma přídavnými přestupními plochami výšky tělesa 600 mm stavební délky / výkonu 1000 mm / 1679 W</t>
  </si>
  <si>
    <t>https://podminky.urs.cz/item/CS_URS_2025_02/735152577</t>
  </si>
  <si>
    <t>94</t>
  </si>
  <si>
    <t>735152580</t>
  </si>
  <si>
    <t>Otopné těleso panelové VK dvoudeskové 2 přídavné přestupní plochy výška/délka 600/1400 mm výkon 2351 W</t>
  </si>
  <si>
    <t>-575801243</t>
  </si>
  <si>
    <t>Otopná tělesa panelová VK dvoudesková PN 1,0 MPa, T do 110°C se dvěma přídavnými přestupními plochami výšky tělesa 600 mm stavební délky / výkonu 1400 mm / 2351 W</t>
  </si>
  <si>
    <t>https://podminky.urs.cz/item/CS_URS_2025_02/735152580</t>
  </si>
  <si>
    <t>95</t>
  </si>
  <si>
    <t>735152677</t>
  </si>
  <si>
    <t>Otopné těleso panelové VK třídeskové 3 přídavné přestupní plochy výška/délka 600/1000 mm výkon 2406 W</t>
  </si>
  <si>
    <t>165118470</t>
  </si>
  <si>
    <t>Otopná tělesa panelová VK třídesková PN 1,0 MPa, T do 110°C se třemi přídavnými přestupními plochami výšky tělesa 600 mm stavební délky / výkonu 1000 mm / 2406 W</t>
  </si>
  <si>
    <t>https://podminky.urs.cz/item/CS_URS_2025_02/735152677</t>
  </si>
  <si>
    <t>96</t>
  </si>
  <si>
    <t>735152678</t>
  </si>
  <si>
    <t>Otopné těleso panelové VK třídeskové 3 přídavné přestupní plochy výška/délka 600/1100 mm výkon 2647 W</t>
  </si>
  <si>
    <t>-1219477193</t>
  </si>
  <si>
    <t>Otopná tělesa panelová VK třídesková PN 1,0 MPa, T do 110°C se třemi přídavnými přestupními plochami výšky tělesa 600 mm stavební délky / výkonu 1100 mm / 2647 W</t>
  </si>
  <si>
    <t>https://podminky.urs.cz/item/CS_URS_2025_02/735152678</t>
  </si>
  <si>
    <t>97</t>
  </si>
  <si>
    <t>735152679</t>
  </si>
  <si>
    <t>Otopné těleso panelové VK třídeskové 3 přídavné přestupní plochy výška/délka 600/1200 mm výkon 2887 W</t>
  </si>
  <si>
    <t>-938998587</t>
  </si>
  <si>
    <t>Otopná tělesa panelová VK třídesková PN 1,0 MPa, T do 110°C se třemi přídavnými přestupními plochami výšky tělesa 600 mm stavební délky / výkonu 1200 mm / 2887 W</t>
  </si>
  <si>
    <t>https://podminky.urs.cz/item/CS_URS_2025_02/735152679</t>
  </si>
  <si>
    <t>98</t>
  </si>
  <si>
    <t>735152680</t>
  </si>
  <si>
    <t>Otopné těleso panelové VK třídeskové 3 přídavné přestupní plochy výška/délka 600/1400 mm výkon 3368 W</t>
  </si>
  <si>
    <t>1202648840</t>
  </si>
  <si>
    <t>Otopná tělesa panelová VK třídesková PN 1,0 MPa, T do 110°C se třemi přídavnými přestupními plochami výšky tělesa 600 mm stavební délky / výkonu 1400 mm / 3368 W</t>
  </si>
  <si>
    <t>https://podminky.urs.cz/item/CS_URS_2025_02/735152680</t>
  </si>
  <si>
    <t>99</t>
  </si>
  <si>
    <t>735152681</t>
  </si>
  <si>
    <t>Otopné těleso panelové VK třídeskové 3 přídavné přestupní plochy výška/délka 600/1600 mm výkon 3850 W</t>
  </si>
  <si>
    <t>-611977523</t>
  </si>
  <si>
    <t>Otopná tělesa panelová VK třídesková PN 1,0 MPa, T do 110°C se třemi přídavnými přestupními plochami výšky tělesa 600 mm stavební délky / výkonu 1600 mm / 3850 W</t>
  </si>
  <si>
    <t>https://podminky.urs.cz/item/CS_URS_2025_02/735152681</t>
  </si>
  <si>
    <t>100</t>
  </si>
  <si>
    <t>735152683</t>
  </si>
  <si>
    <t>Otopné těleso panelové VK třídeskové 3 přídavné přestupní plochy výška/délka 600/2000 mm výkon 4812 W</t>
  </si>
  <si>
    <t>2019876471</t>
  </si>
  <si>
    <t>Otopná tělesa panelová VK třídesková PN 1,0 MPa, T do 110°C se třemi přídavnými přestupními plochami výšky tělesa 600 mm stavební délky / výkonu 2000 mm / 4812 W</t>
  </si>
  <si>
    <t>https://podminky.urs.cz/item/CS_URS_2025_02/735152683</t>
  </si>
  <si>
    <t>101</t>
  </si>
  <si>
    <t>735152697</t>
  </si>
  <si>
    <t>Otopné těleso panelové VK třídeskové 3 přídavné přestupní plochy výška/délka 900/1000 mm výkon 3228 W</t>
  </si>
  <si>
    <t>2139958586</t>
  </si>
  <si>
    <t>Otopná tělesa panelová VK třídesková PN 1,0 MPa, T do 110°C se třemi přídavnými přestupními plochami výšky tělesa 900 mm stavební délky / výkonu 1000 mm / 3228 W</t>
  </si>
  <si>
    <t>https://podminky.urs.cz/item/CS_URS_2025_02/735152697</t>
  </si>
  <si>
    <t>102</t>
  </si>
  <si>
    <t>735152700</t>
  </si>
  <si>
    <t>Otopné těleso panelové VK třídeskové 3 přídavné přestupní plochy výška/délka 900/1400 mm výkon 4659 W</t>
  </si>
  <si>
    <t>-1938221796</t>
  </si>
  <si>
    <t>Otopná tělesa panelová VK třídesková PN 1,0 MPa, T do 110°C se třemi přídavnými přestupními plochami výšky tělesa 900 mm stavební délky / výkonu 1400 mm / 4659 W</t>
  </si>
  <si>
    <t>https://podminky.urs.cz/item/CS_URS_2025_02/735152700</t>
  </si>
  <si>
    <t>103</t>
  </si>
  <si>
    <t>735159340</t>
  </si>
  <si>
    <t>Montáž otopných těles panelových třířadých dl přes 1980 do 2820 mm</t>
  </si>
  <si>
    <t>1427725491</t>
  </si>
  <si>
    <t>Montáž otopných těles panelových třířadých, stavební délky přes 1980 do 2820 mm</t>
  </si>
  <si>
    <t>https://podminky.urs.cz/item/CS_URS_2025_02/735159340</t>
  </si>
  <si>
    <t>104</t>
  </si>
  <si>
    <t>4845749R</t>
  </si>
  <si>
    <t>těleso otopné panelové 3 desková VK 3 přídavné přestupní plochy v 600mm dl 2300mm</t>
  </si>
  <si>
    <t>62314252</t>
  </si>
  <si>
    <t>105</t>
  </si>
  <si>
    <t>998735122</t>
  </si>
  <si>
    <t>Přesun hmot tonážní pro otopná tělesa ruční v objektech v přes 6 do 12 m</t>
  </si>
  <si>
    <t>-1249614724</t>
  </si>
  <si>
    <t>Přesun hmot pro otopná tělesa stanovený z hmotnosti přesunovaného materiálu vodorovná dopravní vzdálenost do 50 m ruční (bez užití mechanizace) v objektech výšky přes 6 do 12 m</t>
  </si>
  <si>
    <t>https://podminky.urs.cz/item/CS_URS_2025_02/998735122</t>
  </si>
  <si>
    <t>741</t>
  </si>
  <si>
    <t>Elektroinstalace - silnoproud</t>
  </si>
  <si>
    <t>106</t>
  </si>
  <si>
    <t>741810001</t>
  </si>
  <si>
    <t>Celková prohlídka elektrického rozvodu a zařízení do 100 000,- Kč</t>
  </si>
  <si>
    <t>920019785</t>
  </si>
  <si>
    <t>Zkoušky a prohlídky elektrických rozvodů a zařízení celková prohlídka a vyhotovení revizní zprávy pro objem montážních prací do 100 tis. Kč</t>
  </si>
  <si>
    <t>https://podminky.urs.cz/item/CS_URS_2025_02/741810001</t>
  </si>
  <si>
    <t>784</t>
  </si>
  <si>
    <t>Dokončovací práce - malby a tapety</t>
  </si>
  <si>
    <t>107</t>
  </si>
  <si>
    <t>784111001</t>
  </si>
  <si>
    <t>Oprášení (ometení ) podkladu v místnostech v do 3,80 m</t>
  </si>
  <si>
    <t>-1117338166</t>
  </si>
  <si>
    <t>Oprášení (ometení) podkladu v místnostech výšky do 3,80 m</t>
  </si>
  <si>
    <t>https://podminky.urs.cz/item/CS_URS_2025_02/784111001</t>
  </si>
  <si>
    <t>108</t>
  </si>
  <si>
    <t>784181121</t>
  </si>
  <si>
    <t>Hloubková jednonásobná bezbarvá penetrace podkladu v místnostech v do 3,80 m</t>
  </si>
  <si>
    <t>484133352</t>
  </si>
  <si>
    <t>Penetrace podkladu jednonásobná hloubková akrylátová bezbarvá v místnostech výšky do 3,80 m</t>
  </si>
  <si>
    <t>https://podminky.urs.cz/item/CS_URS_2025_02/784181121</t>
  </si>
  <si>
    <t>109</t>
  </si>
  <si>
    <t>784211111</t>
  </si>
  <si>
    <t>Dvojnásobné bílé malby ze směsí za mokra velmi dobře oděruvzdorných v místnostech v do 3,80 m</t>
  </si>
  <si>
    <t>-1959663499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</si>
  <si>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</si>
  <si>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</si>
  <si>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oprava maleb - odhad</t>
  </si>
  <si>
    <t>200</t>
  </si>
  <si>
    <t>HZS</t>
  </si>
  <si>
    <t>Hodinové zúčtovací sazby</t>
  </si>
  <si>
    <t>110</t>
  </si>
  <si>
    <t>HZS1301</t>
  </si>
  <si>
    <t>Hodinová zúčtovací sazba zedník</t>
  </si>
  <si>
    <t>hod</t>
  </si>
  <si>
    <t>512</t>
  </si>
  <si>
    <t>-332425198</t>
  </si>
  <si>
    <t>Hodinové zúčtovací sazby profesí HSV provádění konstrukcí zedník</t>
  </si>
  <si>
    <t>https://podminky.urs.cz/item/CS_URS_2025_02/HZS1301</t>
  </si>
  <si>
    <t>stavební přípomoci</t>
  </si>
  <si>
    <t>111</t>
  </si>
  <si>
    <t>HZS2222</t>
  </si>
  <si>
    <t>Hodinová zúčtovací sazba topenář odborný</t>
  </si>
  <si>
    <t>-287658783</t>
  </si>
  <si>
    <t>Hodinové zúčtovací sazby profesí PSV provádění stavebních instalací topenář odborný</t>
  </si>
  <si>
    <t>https://podminky.urs.cz/item/CS_URS_2025_02/HZS2222</t>
  </si>
  <si>
    <t>Provedení regulace systému</t>
  </si>
  <si>
    <t>112</t>
  </si>
  <si>
    <t>HZS2232</t>
  </si>
  <si>
    <t>Hodinová zúčtovací sazba elektrikář odborný</t>
  </si>
  <si>
    <t>-1525985950</t>
  </si>
  <si>
    <t>Hodinové zúčtovací sazby profesí PSV provádění stavebních instalací elektrikář odborný</t>
  </si>
  <si>
    <t>https://podminky.urs.cz/item/CS_URS_2025_02/HZS2232</t>
  </si>
  <si>
    <t>Demontáž stávající elektrických přímotopů</t>
  </si>
  <si>
    <t>VRN</t>
  </si>
  <si>
    <t>Vedlejší rozpočtové náklady</t>
  </si>
  <si>
    <t>VRN1</t>
  </si>
  <si>
    <t>Průzkumné, zeměměřičské a projektové práce</t>
  </si>
  <si>
    <t>113</t>
  </si>
  <si>
    <t>012164000</t>
  </si>
  <si>
    <t>Vytyčení a zaměření inženýrských sítí</t>
  </si>
  <si>
    <t>1024</t>
  </si>
  <si>
    <t>-285164745</t>
  </si>
  <si>
    <t>https://podminky.urs.cz/item/CS_URS_2025_02/012164000</t>
  </si>
  <si>
    <t>114</t>
  </si>
  <si>
    <t>013254000</t>
  </si>
  <si>
    <t>Dokumentace skutečného provedení stavby</t>
  </si>
  <si>
    <t>1265314563</t>
  </si>
  <si>
    <t>https://podminky.urs.cz/item/CS_URS_2025_02/013254000</t>
  </si>
  <si>
    <t>VRN3</t>
  </si>
  <si>
    <t>Zařízení staveniště</t>
  </si>
  <si>
    <t>115</t>
  </si>
  <si>
    <t>030001000</t>
  </si>
  <si>
    <t>-1513325200</t>
  </si>
  <si>
    <t>https://podminky.urs.cz/item/CS_URS_2025_02/030001000</t>
  </si>
  <si>
    <t>VRN9</t>
  </si>
  <si>
    <t>Ostatní náklady</t>
  </si>
  <si>
    <t>116</t>
  </si>
  <si>
    <t>A1</t>
  </si>
  <si>
    <t>Zaškolení obsluhy</t>
  </si>
  <si>
    <t>2026845889</t>
  </si>
  <si>
    <t>117</t>
  </si>
  <si>
    <t>A2</t>
  </si>
  <si>
    <t>Uvedení do provozu</t>
  </si>
  <si>
    <t>936044018</t>
  </si>
  <si>
    <t>118</t>
  </si>
  <si>
    <t>A3</t>
  </si>
  <si>
    <t>Revize mechanických částí zařízení</t>
  </si>
  <si>
    <t>59063044</t>
  </si>
  <si>
    <t>119</t>
  </si>
  <si>
    <t>A4</t>
  </si>
  <si>
    <t>Revize tepelných čerpadel</t>
  </si>
  <si>
    <t>-12171718</t>
  </si>
  <si>
    <t>120</t>
  </si>
  <si>
    <t>A5</t>
  </si>
  <si>
    <t>Topenářská zkouška</t>
  </si>
  <si>
    <t>-1863152085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</si>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</sst>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702" TargetMode="External" /><Relationship Id="rId2" Type="http://schemas.openxmlformats.org/officeDocument/2006/relationships/hyperlink" Target="https://podminky.urs.cz/item/CS_URS_2025_02/162751117" TargetMode="External" /><Relationship Id="rId3" Type="http://schemas.openxmlformats.org/officeDocument/2006/relationships/hyperlink" Target="https://podminky.urs.cz/item/CS_URS_2025_02/162751119" TargetMode="External" /><Relationship Id="rId4" Type="http://schemas.openxmlformats.org/officeDocument/2006/relationships/hyperlink" Target="https://podminky.urs.cz/item/CS_URS_2025_02/171201231" TargetMode="External" /><Relationship Id="rId5" Type="http://schemas.openxmlformats.org/officeDocument/2006/relationships/hyperlink" Target="https://podminky.urs.cz/item/CS_URS_2025_02/171251201" TargetMode="External" /><Relationship Id="rId6" Type="http://schemas.openxmlformats.org/officeDocument/2006/relationships/hyperlink" Target="https://podminky.urs.cz/item/CS_URS_2025_02/174111101" TargetMode="External" /><Relationship Id="rId7" Type="http://schemas.openxmlformats.org/officeDocument/2006/relationships/hyperlink" Target="https://podminky.urs.cz/item/CS_URS_2025_02/279113144" TargetMode="External" /><Relationship Id="rId8" Type="http://schemas.openxmlformats.org/officeDocument/2006/relationships/hyperlink" Target="https://podminky.urs.cz/item/CS_URS_2025_02/279361821" TargetMode="External" /><Relationship Id="rId9" Type="http://schemas.openxmlformats.org/officeDocument/2006/relationships/hyperlink" Target="https://podminky.urs.cz/item/CS_URS_2025_02/612325221" TargetMode="External" /><Relationship Id="rId10" Type="http://schemas.openxmlformats.org/officeDocument/2006/relationships/hyperlink" Target="https://podminky.urs.cz/item/CS_URS_2025_02/612325223" TargetMode="External" /><Relationship Id="rId11" Type="http://schemas.openxmlformats.org/officeDocument/2006/relationships/hyperlink" Target="https://podminky.urs.cz/item/CS_URS_2025_02/637121112" TargetMode="External" /><Relationship Id="rId12" Type="http://schemas.openxmlformats.org/officeDocument/2006/relationships/hyperlink" Target="https://podminky.urs.cz/item/CS_URS_2025_02/949101111" TargetMode="External" /><Relationship Id="rId13" Type="http://schemas.openxmlformats.org/officeDocument/2006/relationships/hyperlink" Target="https://podminky.urs.cz/item/CS_URS_2025_02/952901111" TargetMode="External" /><Relationship Id="rId14" Type="http://schemas.openxmlformats.org/officeDocument/2006/relationships/hyperlink" Target="https://podminky.urs.cz/item/CS_URS_2025_02/977151114" TargetMode="External" /><Relationship Id="rId15" Type="http://schemas.openxmlformats.org/officeDocument/2006/relationships/hyperlink" Target="https://podminky.urs.cz/item/CS_URS_2025_02/997013213" TargetMode="External" /><Relationship Id="rId16" Type="http://schemas.openxmlformats.org/officeDocument/2006/relationships/hyperlink" Target="https://podminky.urs.cz/item/CS_URS_2025_02/997013501" TargetMode="External" /><Relationship Id="rId17" Type="http://schemas.openxmlformats.org/officeDocument/2006/relationships/hyperlink" Target="https://podminky.urs.cz/item/CS_URS_2025_02/997013509" TargetMode="External" /><Relationship Id="rId18" Type="http://schemas.openxmlformats.org/officeDocument/2006/relationships/hyperlink" Target="https://podminky.urs.cz/item/CS_URS_2025_02/997013871" TargetMode="External" /><Relationship Id="rId19" Type="http://schemas.openxmlformats.org/officeDocument/2006/relationships/hyperlink" Target="https://podminky.urs.cz/item/CS_URS_2025_02/998018001" TargetMode="External" /><Relationship Id="rId20" Type="http://schemas.openxmlformats.org/officeDocument/2006/relationships/hyperlink" Target="https://podminky.urs.cz/item/CS_URS_2025_02/721171905" TargetMode="External" /><Relationship Id="rId21" Type="http://schemas.openxmlformats.org/officeDocument/2006/relationships/hyperlink" Target="https://podminky.urs.cz/item/CS_URS_2025_02/721171915" TargetMode="External" /><Relationship Id="rId22" Type="http://schemas.openxmlformats.org/officeDocument/2006/relationships/hyperlink" Target="https://podminky.urs.cz/item/CS_URS_2025_02/721174041" TargetMode="External" /><Relationship Id="rId23" Type="http://schemas.openxmlformats.org/officeDocument/2006/relationships/hyperlink" Target="https://podminky.urs.cz/item/CS_URS_2025_02/721229111" TargetMode="External" /><Relationship Id="rId24" Type="http://schemas.openxmlformats.org/officeDocument/2006/relationships/hyperlink" Target="https://podminky.urs.cz/item/CS_URS_2025_02/721290111" TargetMode="External" /><Relationship Id="rId25" Type="http://schemas.openxmlformats.org/officeDocument/2006/relationships/hyperlink" Target="https://podminky.urs.cz/item/CS_URS_2025_02/998721122" TargetMode="External" /><Relationship Id="rId26" Type="http://schemas.openxmlformats.org/officeDocument/2006/relationships/hyperlink" Target="https://podminky.urs.cz/item/CS_URS_2025_02/722171913" TargetMode="External" /><Relationship Id="rId27" Type="http://schemas.openxmlformats.org/officeDocument/2006/relationships/hyperlink" Target="https://podminky.urs.cz/item/CS_URS_2025_02/722173913" TargetMode="External" /><Relationship Id="rId28" Type="http://schemas.openxmlformats.org/officeDocument/2006/relationships/hyperlink" Target="https://podminky.urs.cz/item/CS_URS_2025_02/722175023" TargetMode="External" /><Relationship Id="rId29" Type="http://schemas.openxmlformats.org/officeDocument/2006/relationships/hyperlink" Target="https://podminky.urs.cz/item/CS_URS_2025_02/722179191" TargetMode="External" /><Relationship Id="rId30" Type="http://schemas.openxmlformats.org/officeDocument/2006/relationships/hyperlink" Target="https://podminky.urs.cz/item/CS_URS_2025_02/722179192" TargetMode="External" /><Relationship Id="rId31" Type="http://schemas.openxmlformats.org/officeDocument/2006/relationships/hyperlink" Target="https://podminky.urs.cz/item/CS_URS_2025_02/722181232" TargetMode="External" /><Relationship Id="rId32" Type="http://schemas.openxmlformats.org/officeDocument/2006/relationships/hyperlink" Target="https://podminky.urs.cz/item/CS_URS_2025_02/722190401" TargetMode="External" /><Relationship Id="rId33" Type="http://schemas.openxmlformats.org/officeDocument/2006/relationships/hyperlink" Target="https://podminky.urs.cz/item/CS_URS_2025_02/722290234" TargetMode="External" /><Relationship Id="rId34" Type="http://schemas.openxmlformats.org/officeDocument/2006/relationships/hyperlink" Target="https://podminky.urs.cz/item/CS_URS_2025_02/722290246" TargetMode="External" /><Relationship Id="rId35" Type="http://schemas.openxmlformats.org/officeDocument/2006/relationships/hyperlink" Target="https://podminky.urs.cz/item/CS_URS_2025_02/998722122" TargetMode="External" /><Relationship Id="rId36" Type="http://schemas.openxmlformats.org/officeDocument/2006/relationships/hyperlink" Target="https://podminky.urs.cz/item/CS_URS_2025_02/732112242" TargetMode="External" /><Relationship Id="rId37" Type="http://schemas.openxmlformats.org/officeDocument/2006/relationships/hyperlink" Target="https://podminky.urs.cz/item/CS_URS_2025_02/732231121" TargetMode="External" /><Relationship Id="rId38" Type="http://schemas.openxmlformats.org/officeDocument/2006/relationships/hyperlink" Target="https://podminky.urs.cz/item/CS_URS_2025_02/732331621" TargetMode="External" /><Relationship Id="rId39" Type="http://schemas.openxmlformats.org/officeDocument/2006/relationships/hyperlink" Target="https://podminky.urs.cz/item/CS_URS_2025_02/732331772" TargetMode="External" /><Relationship Id="rId40" Type="http://schemas.openxmlformats.org/officeDocument/2006/relationships/hyperlink" Target="https://podminky.urs.cz/item/CS_URS_2025_02/732331777" TargetMode="External" /><Relationship Id="rId41" Type="http://schemas.openxmlformats.org/officeDocument/2006/relationships/hyperlink" Target="https://podminky.urs.cz/item/CS_URS_2025_02/732421202" TargetMode="External" /><Relationship Id="rId42" Type="http://schemas.openxmlformats.org/officeDocument/2006/relationships/hyperlink" Target="https://podminky.urs.cz/item/CS_URS_2025_02/732421203" TargetMode="External" /><Relationship Id="rId43" Type="http://schemas.openxmlformats.org/officeDocument/2006/relationships/hyperlink" Target="https://podminky.urs.cz/item/CS_URS_2025_02/998732311" TargetMode="External" /><Relationship Id="rId44" Type="http://schemas.openxmlformats.org/officeDocument/2006/relationships/hyperlink" Target="https://podminky.urs.cz/item/CS_URS_2025_02/733222102" TargetMode="External" /><Relationship Id="rId45" Type="http://schemas.openxmlformats.org/officeDocument/2006/relationships/hyperlink" Target="https://podminky.urs.cz/item/CS_URS_2025_02/733222103" TargetMode="External" /><Relationship Id="rId46" Type="http://schemas.openxmlformats.org/officeDocument/2006/relationships/hyperlink" Target="https://podminky.urs.cz/item/CS_URS_2025_02/733222104" TargetMode="External" /><Relationship Id="rId47" Type="http://schemas.openxmlformats.org/officeDocument/2006/relationships/hyperlink" Target="https://podminky.urs.cz/item/CS_URS_2025_02/733223205" TargetMode="External" /><Relationship Id="rId48" Type="http://schemas.openxmlformats.org/officeDocument/2006/relationships/hyperlink" Target="https://podminky.urs.cz/item/CS_URS_2025_02/733223206" TargetMode="External" /><Relationship Id="rId49" Type="http://schemas.openxmlformats.org/officeDocument/2006/relationships/hyperlink" Target="https://podminky.urs.cz/item/CS_URS_2025_02/733223207" TargetMode="External" /><Relationship Id="rId50" Type="http://schemas.openxmlformats.org/officeDocument/2006/relationships/hyperlink" Target="https://podminky.urs.cz/item/CS_URS_2025_02/733291101" TargetMode="External" /><Relationship Id="rId51" Type="http://schemas.openxmlformats.org/officeDocument/2006/relationships/hyperlink" Target="https://podminky.urs.cz/item/CS_URS_2025_02/733291102" TargetMode="External" /><Relationship Id="rId52" Type="http://schemas.openxmlformats.org/officeDocument/2006/relationships/hyperlink" Target="https://podminky.urs.cz/item/CS_URS_2025_02/733811231" TargetMode="External" /><Relationship Id="rId53" Type="http://schemas.openxmlformats.org/officeDocument/2006/relationships/hyperlink" Target="https://podminky.urs.cz/item/CS_URS_2025_02/733811232" TargetMode="External" /><Relationship Id="rId54" Type="http://schemas.openxmlformats.org/officeDocument/2006/relationships/hyperlink" Target="https://podminky.urs.cz/item/CS_URS_2025_02/998733122" TargetMode="External" /><Relationship Id="rId55" Type="http://schemas.openxmlformats.org/officeDocument/2006/relationships/hyperlink" Target="https://podminky.urs.cz/item/CS_URS_2025_02/734209103" TargetMode="External" /><Relationship Id="rId56" Type="http://schemas.openxmlformats.org/officeDocument/2006/relationships/hyperlink" Target="https://podminky.urs.cz/item/CS_URS_2025_02/734209113" TargetMode="External" /><Relationship Id="rId57" Type="http://schemas.openxmlformats.org/officeDocument/2006/relationships/hyperlink" Target="https://podminky.urs.cz/item/CS_URS_2025_02/734209113" TargetMode="External" /><Relationship Id="rId58" Type="http://schemas.openxmlformats.org/officeDocument/2006/relationships/hyperlink" Target="https://podminky.urs.cz/item/CS_URS_2025_02/734209115" TargetMode="External" /><Relationship Id="rId59" Type="http://schemas.openxmlformats.org/officeDocument/2006/relationships/hyperlink" Target="https://podminky.urs.cz/item/CS_URS_2025_02/734211120" TargetMode="External" /><Relationship Id="rId60" Type="http://schemas.openxmlformats.org/officeDocument/2006/relationships/hyperlink" Target="https://podminky.urs.cz/item/CS_URS_2025_02/734220124" TargetMode="External" /><Relationship Id="rId61" Type="http://schemas.openxmlformats.org/officeDocument/2006/relationships/hyperlink" Target="https://podminky.urs.cz/item/CS_URS_2025_02/734221682" TargetMode="External" /><Relationship Id="rId62" Type="http://schemas.openxmlformats.org/officeDocument/2006/relationships/hyperlink" Target="https://podminky.urs.cz/item/CS_URS_2025_02/734242416" TargetMode="External" /><Relationship Id="rId63" Type="http://schemas.openxmlformats.org/officeDocument/2006/relationships/hyperlink" Target="https://podminky.urs.cz/item/CS_URS_2025_02/734261406" TargetMode="External" /><Relationship Id="rId64" Type="http://schemas.openxmlformats.org/officeDocument/2006/relationships/hyperlink" Target="https://podminky.urs.cz/item/CS_URS_2025_02/734291123" TargetMode="External" /><Relationship Id="rId65" Type="http://schemas.openxmlformats.org/officeDocument/2006/relationships/hyperlink" Target="https://podminky.urs.cz/item/CS_URS_2025_02/734291255" TargetMode="External" /><Relationship Id="rId66" Type="http://schemas.openxmlformats.org/officeDocument/2006/relationships/hyperlink" Target="https://podminky.urs.cz/item/CS_URS_2025_02/734291256" TargetMode="External" /><Relationship Id="rId67" Type="http://schemas.openxmlformats.org/officeDocument/2006/relationships/hyperlink" Target="https://podminky.urs.cz/item/CS_URS_2025_02/734291257" TargetMode="External" /><Relationship Id="rId68" Type="http://schemas.openxmlformats.org/officeDocument/2006/relationships/hyperlink" Target="https://podminky.urs.cz/item/CS_URS_2025_02/734292715" TargetMode="External" /><Relationship Id="rId69" Type="http://schemas.openxmlformats.org/officeDocument/2006/relationships/hyperlink" Target="https://podminky.urs.cz/item/CS_URS_2025_02/734292716" TargetMode="External" /><Relationship Id="rId70" Type="http://schemas.openxmlformats.org/officeDocument/2006/relationships/hyperlink" Target="https://podminky.urs.cz/item/CS_URS_2025_02/734292717" TargetMode="External" /><Relationship Id="rId71" Type="http://schemas.openxmlformats.org/officeDocument/2006/relationships/hyperlink" Target="https://podminky.urs.cz/item/CS_URS_2025_02/734295024" TargetMode="External" /><Relationship Id="rId72" Type="http://schemas.openxmlformats.org/officeDocument/2006/relationships/hyperlink" Target="https://podminky.urs.cz/item/CS_URS_2025_02/998734122" TargetMode="External" /><Relationship Id="rId73" Type="http://schemas.openxmlformats.org/officeDocument/2006/relationships/hyperlink" Target="https://podminky.urs.cz/item/CS_URS_2025_02/735152473" TargetMode="External" /><Relationship Id="rId74" Type="http://schemas.openxmlformats.org/officeDocument/2006/relationships/hyperlink" Target="https://podminky.urs.cz/item/CS_URS_2025_02/735152477" TargetMode="External" /><Relationship Id="rId75" Type="http://schemas.openxmlformats.org/officeDocument/2006/relationships/hyperlink" Target="https://podminky.urs.cz/item/CS_URS_2025_02/735152575" TargetMode="External" /><Relationship Id="rId76" Type="http://schemas.openxmlformats.org/officeDocument/2006/relationships/hyperlink" Target="https://podminky.urs.cz/item/CS_URS_2025_02/735152577" TargetMode="External" /><Relationship Id="rId77" Type="http://schemas.openxmlformats.org/officeDocument/2006/relationships/hyperlink" Target="https://podminky.urs.cz/item/CS_URS_2025_02/735152580" TargetMode="External" /><Relationship Id="rId78" Type="http://schemas.openxmlformats.org/officeDocument/2006/relationships/hyperlink" Target="https://podminky.urs.cz/item/CS_URS_2025_02/735152677" TargetMode="External" /><Relationship Id="rId79" Type="http://schemas.openxmlformats.org/officeDocument/2006/relationships/hyperlink" Target="https://podminky.urs.cz/item/CS_URS_2025_02/735152678" TargetMode="External" /><Relationship Id="rId80" Type="http://schemas.openxmlformats.org/officeDocument/2006/relationships/hyperlink" Target="https://podminky.urs.cz/item/CS_URS_2025_02/735152679" TargetMode="External" /><Relationship Id="rId81" Type="http://schemas.openxmlformats.org/officeDocument/2006/relationships/hyperlink" Target="https://podminky.urs.cz/item/CS_URS_2025_02/735152680" TargetMode="External" /><Relationship Id="rId82" Type="http://schemas.openxmlformats.org/officeDocument/2006/relationships/hyperlink" Target="https://podminky.urs.cz/item/CS_URS_2025_02/735152681" TargetMode="External" /><Relationship Id="rId83" Type="http://schemas.openxmlformats.org/officeDocument/2006/relationships/hyperlink" Target="https://podminky.urs.cz/item/CS_URS_2025_02/735152683" TargetMode="External" /><Relationship Id="rId84" Type="http://schemas.openxmlformats.org/officeDocument/2006/relationships/hyperlink" Target="https://podminky.urs.cz/item/CS_URS_2025_02/735152697" TargetMode="External" /><Relationship Id="rId85" Type="http://schemas.openxmlformats.org/officeDocument/2006/relationships/hyperlink" Target="https://podminky.urs.cz/item/CS_URS_2025_02/735152700" TargetMode="External" /><Relationship Id="rId86" Type="http://schemas.openxmlformats.org/officeDocument/2006/relationships/hyperlink" Target="https://podminky.urs.cz/item/CS_URS_2025_02/735159340" TargetMode="External" /><Relationship Id="rId87" Type="http://schemas.openxmlformats.org/officeDocument/2006/relationships/hyperlink" Target="https://podminky.urs.cz/item/CS_URS_2025_02/998735122" TargetMode="External" /><Relationship Id="rId88" Type="http://schemas.openxmlformats.org/officeDocument/2006/relationships/hyperlink" Target="https://podminky.urs.cz/item/CS_URS_2025_02/741810001" TargetMode="External" /><Relationship Id="rId89" Type="http://schemas.openxmlformats.org/officeDocument/2006/relationships/hyperlink" Target="https://podminky.urs.cz/item/CS_URS_2025_02/784111001" TargetMode="External" /><Relationship Id="rId90" Type="http://schemas.openxmlformats.org/officeDocument/2006/relationships/hyperlink" Target="https://podminky.urs.cz/item/CS_URS_2025_02/784181121" TargetMode="External" /><Relationship Id="rId91" Type="http://schemas.openxmlformats.org/officeDocument/2006/relationships/hyperlink" Target="https://podminky.urs.cz/item/CS_URS_2025_02/784211111" TargetMode="External" /><Relationship Id="rId92" Type="http://schemas.openxmlformats.org/officeDocument/2006/relationships/hyperlink" Target="https://podminky.urs.cz/item/CS_URS_2025_02/HZS1301" TargetMode="External" /><Relationship Id="rId93" Type="http://schemas.openxmlformats.org/officeDocument/2006/relationships/hyperlink" Target="https://podminky.urs.cz/item/CS_URS_2025_02/HZS2222" TargetMode="External" /><Relationship Id="rId94" Type="http://schemas.openxmlformats.org/officeDocument/2006/relationships/hyperlink" Target="https://podminky.urs.cz/item/CS_URS_2025_02/HZS2232" TargetMode="External" /><Relationship Id="rId95" Type="http://schemas.openxmlformats.org/officeDocument/2006/relationships/hyperlink" Target="https://podminky.urs.cz/item/CS_URS_2025_02/012164000" TargetMode="External" /><Relationship Id="rId96" Type="http://schemas.openxmlformats.org/officeDocument/2006/relationships/hyperlink" Target="https://podminky.urs.cz/item/CS_URS_2025_02/013254000" TargetMode="External" /><Relationship Id="rId97" Type="http://schemas.openxmlformats.org/officeDocument/2006/relationships/hyperlink" Target="https://podminky.urs.cz/item/CS_URS_2025_02/030001000" TargetMode="External" /><Relationship Id="rId9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2025-088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úspor energie Mateřská škola Žebrák – Výměna zdroje a otopné soustavy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K.Ú. Žebrák, Hradní 68, 267 53 Žebrák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10. 10. 2025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Žebrák,Náměstí 1, 267 53 Žebrák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Projektos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37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'2025-088 - Realizace úspo...'!J28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'2025-088 - Realizace úspo...'!P95</f>
        <v>0</v>
      </c>
      <c r="AV55" s="121">
        <f>'2025-088 - Realizace úspo...'!J31</f>
        <v>0</v>
      </c>
      <c r="AW55" s="121">
        <f>'2025-088 - Realizace úspo...'!J32</f>
        <v>0</v>
      </c>
      <c r="AX55" s="121">
        <f>'2025-088 - Realizace úspo...'!J33</f>
        <v>0</v>
      </c>
      <c r="AY55" s="121">
        <f>'2025-088 - Realizace úspo...'!J34</f>
        <v>0</v>
      </c>
      <c r="AZ55" s="121">
        <f>'2025-088 - Realizace úspo...'!F31</f>
        <v>0</v>
      </c>
      <c r="BA55" s="121">
        <f>'2025-088 - Realizace úspo...'!F32</f>
        <v>0</v>
      </c>
      <c r="BB55" s="121">
        <f>'2025-088 - Realizace úspo...'!F33</f>
        <v>0</v>
      </c>
      <c r="BC55" s="121">
        <f>'2025-088 - Realizace úspo...'!F34</f>
        <v>0</v>
      </c>
      <c r="BD55" s="123">
        <f>'2025-088 - Realizace úspo...'!F35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HF3Qg3DXKh7AeOQOyRgMtI3B4aF3stqiKbFqsjXtXJGsQKlc1tWZBJHc+/RZ4IgbOFshBAPF7WAHg50/gYZ7pQ==" hashValue="YY0JFykdbhpVRMCF6kDxSMb7xX/I19VmFDpS1//9mqhWeYixpdPOc6r/SvND/d9Skg18gvxIP0LmZ9tflMHivg==" algorithmName="SHA-512" password="CB6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5-088 - Realizace ús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30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10. 10. 2025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28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ROUND(J95,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ROUND((SUM(BE95:BE488)),  2)</f>
        <v>0</v>
      </c>
      <c r="G31" s="40"/>
      <c r="H31" s="40"/>
      <c r="I31" s="144">
        <v>0.20999999999999999</v>
      </c>
      <c r="J31" s="143">
        <f>ROUND(((SUM(BE95:BE488))*I31),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ROUND((SUM(BF95:BF488)),  2)</f>
        <v>0</v>
      </c>
      <c r="G32" s="40"/>
      <c r="H32" s="40"/>
      <c r="I32" s="144">
        <v>0.12</v>
      </c>
      <c r="J32" s="143">
        <f>ROUND(((SUM(BF95:BF488))*I32),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ROUND((SUM(BG95:BG488)),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ROUND((SUM(BH95:BH488)),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ROUND((SUM(BI95:BI488)),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81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30" customHeight="1">
      <c r="A46" s="40"/>
      <c r="B46" s="41"/>
      <c r="C46" s="42"/>
      <c r="D46" s="42"/>
      <c r="E46" s="71" t="str">
        <f>E7</f>
        <v>Realizace úspor energie Mateřská škola Žebrák – Výměna zdroje a otopné soustavy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 xml:space="preserve">K.Ú. Žebrák, Hradní 68, 267 53 Žebrák </v>
      </c>
      <c r="G48" s="42"/>
      <c r="H48" s="42"/>
      <c r="I48" s="34" t="s">
        <v>23</v>
      </c>
      <c r="J48" s="74" t="str">
        <f>IF(J10="","",J10)</f>
        <v>10. 10. 2025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Město Žebrák,Náměstí 1, 267 53 Žebrák</v>
      </c>
      <c r="G50" s="42"/>
      <c r="H50" s="42"/>
      <c r="I50" s="34" t="s">
        <v>31</v>
      </c>
      <c r="J50" s="38" t="str">
        <f>E19</f>
        <v>Projektos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82</v>
      </c>
      <c r="D53" s="157"/>
      <c r="E53" s="157"/>
      <c r="F53" s="157"/>
      <c r="G53" s="157"/>
      <c r="H53" s="157"/>
      <c r="I53" s="157"/>
      <c r="J53" s="158" t="s">
        <v>83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J95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84</v>
      </c>
    </row>
    <row r="56" s="9" customFormat="1" ht="24.96" customHeight="1">
      <c r="A56" s="9"/>
      <c r="B56" s="160"/>
      <c r="C56" s="161"/>
      <c r="D56" s="162" t="s">
        <v>85</v>
      </c>
      <c r="E56" s="163"/>
      <c r="F56" s="163"/>
      <c r="G56" s="163"/>
      <c r="H56" s="163"/>
      <c r="I56" s="163"/>
      <c r="J56" s="164">
        <f>J96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86</v>
      </c>
      <c r="E57" s="169"/>
      <c r="F57" s="169"/>
      <c r="G57" s="169"/>
      <c r="H57" s="169"/>
      <c r="I57" s="169"/>
      <c r="J57" s="170">
        <f>J97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87</v>
      </c>
      <c r="E58" s="169"/>
      <c r="F58" s="169"/>
      <c r="G58" s="169"/>
      <c r="H58" s="169"/>
      <c r="I58" s="169"/>
      <c r="J58" s="170">
        <f>J120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88</v>
      </c>
      <c r="E59" s="169"/>
      <c r="F59" s="169"/>
      <c r="G59" s="169"/>
      <c r="H59" s="169"/>
      <c r="I59" s="169"/>
      <c r="J59" s="170">
        <f>J129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J145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J160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J174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0"/>
      <c r="C63" s="161"/>
      <c r="D63" s="162" t="s">
        <v>92</v>
      </c>
      <c r="E63" s="163"/>
      <c r="F63" s="163"/>
      <c r="G63" s="163"/>
      <c r="H63" s="163"/>
      <c r="I63" s="163"/>
      <c r="J63" s="164">
        <f>J178</f>
        <v>0</v>
      </c>
      <c r="K63" s="161"/>
      <c r="L63" s="16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J179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94</v>
      </c>
      <c r="E65" s="169"/>
      <c r="F65" s="169"/>
      <c r="G65" s="169"/>
      <c r="H65" s="169"/>
      <c r="I65" s="169"/>
      <c r="J65" s="170">
        <f>J204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95</v>
      </c>
      <c r="E66" s="169"/>
      <c r="F66" s="169"/>
      <c r="G66" s="169"/>
      <c r="H66" s="169"/>
      <c r="I66" s="169"/>
      <c r="J66" s="170">
        <f>J239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96</v>
      </c>
      <c r="E67" s="169"/>
      <c r="F67" s="169"/>
      <c r="G67" s="169"/>
      <c r="H67" s="169"/>
      <c r="I67" s="169"/>
      <c r="J67" s="170">
        <f>J242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97</v>
      </c>
      <c r="E68" s="169"/>
      <c r="F68" s="169"/>
      <c r="G68" s="169"/>
      <c r="H68" s="169"/>
      <c r="I68" s="169"/>
      <c r="J68" s="170">
        <f>J285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98</v>
      </c>
      <c r="E69" s="169"/>
      <c r="F69" s="169"/>
      <c r="G69" s="169"/>
      <c r="H69" s="169"/>
      <c r="I69" s="169"/>
      <c r="J69" s="170">
        <f>J323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99</v>
      </c>
      <c r="E70" s="169"/>
      <c r="F70" s="169"/>
      <c r="G70" s="169"/>
      <c r="H70" s="169"/>
      <c r="I70" s="169"/>
      <c r="J70" s="170">
        <f>J386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100</v>
      </c>
      <c r="E71" s="169"/>
      <c r="F71" s="169"/>
      <c r="G71" s="169"/>
      <c r="H71" s="169"/>
      <c r="I71" s="169"/>
      <c r="J71" s="170">
        <f>J434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101</v>
      </c>
      <c r="E72" s="169"/>
      <c r="F72" s="169"/>
      <c r="G72" s="169"/>
      <c r="H72" s="169"/>
      <c r="I72" s="169"/>
      <c r="J72" s="170">
        <f>J438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0"/>
      <c r="C73" s="161"/>
      <c r="D73" s="162" t="s">
        <v>102</v>
      </c>
      <c r="E73" s="163"/>
      <c r="F73" s="163"/>
      <c r="G73" s="163"/>
      <c r="H73" s="163"/>
      <c r="I73" s="163"/>
      <c r="J73" s="164">
        <f>J450</f>
        <v>0</v>
      </c>
      <c r="K73" s="161"/>
      <c r="L73" s="165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0"/>
      <c r="C74" s="161"/>
      <c r="D74" s="162" t="s">
        <v>103</v>
      </c>
      <c r="E74" s="163"/>
      <c r="F74" s="163"/>
      <c r="G74" s="163"/>
      <c r="H74" s="163"/>
      <c r="I74" s="163"/>
      <c r="J74" s="164">
        <f>J466</f>
        <v>0</v>
      </c>
      <c r="K74" s="161"/>
      <c r="L74" s="165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66"/>
      <c r="C75" s="167"/>
      <c r="D75" s="168" t="s">
        <v>104</v>
      </c>
      <c r="E75" s="169"/>
      <c r="F75" s="169"/>
      <c r="G75" s="169"/>
      <c r="H75" s="169"/>
      <c r="I75" s="169"/>
      <c r="J75" s="170">
        <f>J467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105</v>
      </c>
      <c r="E76" s="169"/>
      <c r="F76" s="169"/>
      <c r="G76" s="169"/>
      <c r="H76" s="169"/>
      <c r="I76" s="169"/>
      <c r="J76" s="170">
        <f>J474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106</v>
      </c>
      <c r="E77" s="169"/>
      <c r="F77" s="169"/>
      <c r="G77" s="169"/>
      <c r="H77" s="169"/>
      <c r="I77" s="169"/>
      <c r="J77" s="170">
        <f>J478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107</v>
      </c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30" customHeight="1">
      <c r="A87" s="40"/>
      <c r="B87" s="41"/>
      <c r="C87" s="42"/>
      <c r="D87" s="42"/>
      <c r="E87" s="71" t="str">
        <f>E7</f>
        <v>Realizace úspor energie Mateřská škola Žebrák – Výměna zdroje a otopné soustavy</v>
      </c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F10</f>
        <v xml:space="preserve">K.Ú. Žebrák, Hradní 68, 267 53 Žebrák </v>
      </c>
      <c r="G89" s="42"/>
      <c r="H89" s="42"/>
      <c r="I89" s="34" t="s">
        <v>23</v>
      </c>
      <c r="J89" s="74" t="str">
        <f>IF(J10="","",J10)</f>
        <v>10. 10. 2025</v>
      </c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E13</f>
        <v>Město Žebrák,Náměstí 1, 267 53 Žebrák</v>
      </c>
      <c r="G91" s="42"/>
      <c r="H91" s="42"/>
      <c r="I91" s="34" t="s">
        <v>31</v>
      </c>
      <c r="J91" s="38" t="str">
        <f>E19</f>
        <v>Projektos s.r.o.</v>
      </c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IF(E16="","",E16)</f>
        <v>Vyplň údaj</v>
      </c>
      <c r="G92" s="42"/>
      <c r="H92" s="42"/>
      <c r="I92" s="34" t="s">
        <v>34</v>
      </c>
      <c r="J92" s="38" t="str">
        <f>E22</f>
        <v xml:space="preserve"> </v>
      </c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2"/>
      <c r="B94" s="173"/>
      <c r="C94" s="174" t="s">
        <v>108</v>
      </c>
      <c r="D94" s="175" t="s">
        <v>57</v>
      </c>
      <c r="E94" s="175" t="s">
        <v>53</v>
      </c>
      <c r="F94" s="175" t="s">
        <v>54</v>
      </c>
      <c r="G94" s="175" t="s">
        <v>109</v>
      </c>
      <c r="H94" s="175" t="s">
        <v>110</v>
      </c>
      <c r="I94" s="175" t="s">
        <v>111</v>
      </c>
      <c r="J94" s="175" t="s">
        <v>83</v>
      </c>
      <c r="K94" s="176" t="s">
        <v>112</v>
      </c>
      <c r="L94" s="177"/>
      <c r="M94" s="94" t="s">
        <v>19</v>
      </c>
      <c r="N94" s="95" t="s">
        <v>42</v>
      </c>
      <c r="O94" s="95" t="s">
        <v>113</v>
      </c>
      <c r="P94" s="95" t="s">
        <v>114</v>
      </c>
      <c r="Q94" s="95" t="s">
        <v>115</v>
      </c>
      <c r="R94" s="95" t="s">
        <v>116</v>
      </c>
      <c r="S94" s="95" t="s">
        <v>117</v>
      </c>
      <c r="T94" s="96" t="s">
        <v>118</v>
      </c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="2" customFormat="1" ht="22.8" customHeight="1">
      <c r="A95" s="40"/>
      <c r="B95" s="41"/>
      <c r="C95" s="101" t="s">
        <v>119</v>
      </c>
      <c r="D95" s="42"/>
      <c r="E95" s="42"/>
      <c r="F95" s="42"/>
      <c r="G95" s="42"/>
      <c r="H95" s="42"/>
      <c r="I95" s="42"/>
      <c r="J95" s="178">
        <f>BK95</f>
        <v>0</v>
      </c>
      <c r="K95" s="42"/>
      <c r="L95" s="46"/>
      <c r="M95" s="97"/>
      <c r="N95" s="179"/>
      <c r="O95" s="98"/>
      <c r="P95" s="180">
        <f>P96+P178+P450+P466</f>
        <v>0</v>
      </c>
      <c r="Q95" s="98"/>
      <c r="R95" s="180">
        <f>R96+R178+R450+R466</f>
        <v>11.040679000000001</v>
      </c>
      <c r="S95" s="98"/>
      <c r="T95" s="181">
        <f>T96+T178+T450+T466</f>
        <v>0.15809999999999999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84</v>
      </c>
      <c r="BK95" s="182">
        <f>BK96+BK178+BK450+BK466</f>
        <v>0</v>
      </c>
    </row>
    <row r="96" s="12" customFormat="1" ht="25.92" customHeight="1">
      <c r="A96" s="12"/>
      <c r="B96" s="183"/>
      <c r="C96" s="184"/>
      <c r="D96" s="185" t="s">
        <v>71</v>
      </c>
      <c r="E96" s="186" t="s">
        <v>120</v>
      </c>
      <c r="F96" s="186" t="s">
        <v>121</v>
      </c>
      <c r="G96" s="184"/>
      <c r="H96" s="184"/>
      <c r="I96" s="187"/>
      <c r="J96" s="188">
        <f>BK96</f>
        <v>0</v>
      </c>
      <c r="K96" s="184"/>
      <c r="L96" s="189"/>
      <c r="M96" s="190"/>
      <c r="N96" s="191"/>
      <c r="O96" s="191"/>
      <c r="P96" s="192">
        <f>P97+P120+P129+P145+P160+P174</f>
        <v>0</v>
      </c>
      <c r="Q96" s="191"/>
      <c r="R96" s="192">
        <f>R97+R120+R129+R145+R160+R174</f>
        <v>6.3712670000000005</v>
      </c>
      <c r="S96" s="191"/>
      <c r="T96" s="193">
        <f>T97+T120+T129+T145+T160+T174</f>
        <v>0.15809999999999999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4" t="s">
        <v>77</v>
      </c>
      <c r="AT96" s="195" t="s">
        <v>71</v>
      </c>
      <c r="AU96" s="195" t="s">
        <v>72</v>
      </c>
      <c r="AY96" s="194" t="s">
        <v>122</v>
      </c>
      <c r="BK96" s="196">
        <f>BK97+BK120+BK129+BK145+BK160+BK174</f>
        <v>0</v>
      </c>
    </row>
    <row r="97" s="12" customFormat="1" ht="22.8" customHeight="1">
      <c r="A97" s="12"/>
      <c r="B97" s="183"/>
      <c r="C97" s="184"/>
      <c r="D97" s="185" t="s">
        <v>71</v>
      </c>
      <c r="E97" s="197" t="s">
        <v>77</v>
      </c>
      <c r="F97" s="197" t="s">
        <v>123</v>
      </c>
      <c r="G97" s="184"/>
      <c r="H97" s="184"/>
      <c r="I97" s="187"/>
      <c r="J97" s="198">
        <f>BK97</f>
        <v>0</v>
      </c>
      <c r="K97" s="184"/>
      <c r="L97" s="189"/>
      <c r="M97" s="190"/>
      <c r="N97" s="191"/>
      <c r="O97" s="191"/>
      <c r="P97" s="192">
        <f>SUM(P98:P119)</f>
        <v>0</v>
      </c>
      <c r="Q97" s="191"/>
      <c r="R97" s="192">
        <f>SUM(R98:R119)</f>
        <v>0</v>
      </c>
      <c r="S97" s="191"/>
      <c r="T97" s="193">
        <f>SUM(T98:T119)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4" t="s">
        <v>77</v>
      </c>
      <c r="AT97" s="195" t="s">
        <v>71</v>
      </c>
      <c r="AU97" s="195" t="s">
        <v>77</v>
      </c>
      <c r="AY97" s="194" t="s">
        <v>122</v>
      </c>
      <c r="BK97" s="196">
        <f>SUM(BK98:BK119)</f>
        <v>0</v>
      </c>
    </row>
    <row r="98" s="2" customFormat="1" ht="24.15" customHeight="1">
      <c r="A98" s="40"/>
      <c r="B98" s="41"/>
      <c r="C98" s="199" t="s">
        <v>77</v>
      </c>
      <c r="D98" s="199" t="s">
        <v>124</v>
      </c>
      <c r="E98" s="200" t="s">
        <v>125</v>
      </c>
      <c r="F98" s="201" t="s">
        <v>126</v>
      </c>
      <c r="G98" s="202" t="s">
        <v>127</v>
      </c>
      <c r="H98" s="203">
        <v>3.6000000000000001</v>
      </c>
      <c r="I98" s="204"/>
      <c r="J98" s="205">
        <f>ROUND(I98*H98,2)</f>
        <v>0</v>
      </c>
      <c r="K98" s="201" t="s">
        <v>128</v>
      </c>
      <c r="L98" s="46"/>
      <c r="M98" s="206" t="s">
        <v>19</v>
      </c>
      <c r="N98" s="207" t="s">
        <v>43</v>
      </c>
      <c r="O98" s="86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0" t="s">
        <v>129</v>
      </c>
      <c r="AT98" s="210" t="s">
        <v>124</v>
      </c>
      <c r="AU98" s="210" t="s">
        <v>79</v>
      </c>
      <c r="AY98" s="19" t="s">
        <v>122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9" t="s">
        <v>77</v>
      </c>
      <c r="BK98" s="211">
        <f>ROUND(I98*H98,2)</f>
        <v>0</v>
      </c>
      <c r="BL98" s="19" t="s">
        <v>129</v>
      </c>
      <c r="BM98" s="210" t="s">
        <v>130</v>
      </c>
    </row>
    <row r="99" s="2" customFormat="1">
      <c r="A99" s="40"/>
      <c r="B99" s="41"/>
      <c r="C99" s="42"/>
      <c r="D99" s="212" t="s">
        <v>131</v>
      </c>
      <c r="E99" s="42"/>
      <c r="F99" s="213" t="s">
        <v>132</v>
      </c>
      <c r="G99" s="42"/>
      <c r="H99" s="42"/>
      <c r="I99" s="214"/>
      <c r="J99" s="42"/>
      <c r="K99" s="42"/>
      <c r="L99" s="46"/>
      <c r="M99" s="215"/>
      <c r="N99" s="21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131</v>
      </c>
      <c r="AU99" s="19" t="s">
        <v>79</v>
      </c>
    </row>
    <row r="100" s="2" customFormat="1">
      <c r="A100" s="40"/>
      <c r="B100" s="41"/>
      <c r="C100" s="42"/>
      <c r="D100" s="217" t="s">
        <v>133</v>
      </c>
      <c r="E100" s="42"/>
      <c r="F100" s="218" t="s">
        <v>134</v>
      </c>
      <c r="G100" s="42"/>
      <c r="H100" s="42"/>
      <c r="I100" s="214"/>
      <c r="J100" s="42"/>
      <c r="K100" s="42"/>
      <c r="L100" s="46"/>
      <c r="M100" s="215"/>
      <c r="N100" s="21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133</v>
      </c>
      <c r="AU100" s="19" t="s">
        <v>79</v>
      </c>
    </row>
    <row r="101" s="13" customFormat="1">
      <c r="A101" s="13"/>
      <c r="B101" s="219"/>
      <c r="C101" s="220"/>
      <c r="D101" s="212" t="s">
        <v>135</v>
      </c>
      <c r="E101" s="221" t="s">
        <v>19</v>
      </c>
      <c r="F101" s="222" t="s">
        <v>136</v>
      </c>
      <c r="G101" s="220"/>
      <c r="H101" s="223">
        <v>3.6000000000000001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135</v>
      </c>
      <c r="AU101" s="229" t="s">
        <v>79</v>
      </c>
      <c r="AV101" s="13" t="s">
        <v>79</v>
      </c>
      <c r="AW101" s="13" t="s">
        <v>33</v>
      </c>
      <c r="AX101" s="13" t="s">
        <v>77</v>
      </c>
      <c r="AY101" s="229" t="s">
        <v>122</v>
      </c>
    </row>
    <row r="102" s="2" customFormat="1" ht="37.8" customHeight="1">
      <c r="A102" s="40"/>
      <c r="B102" s="41"/>
      <c r="C102" s="199" t="s">
        <v>79</v>
      </c>
      <c r="D102" s="199" t="s">
        <v>124</v>
      </c>
      <c r="E102" s="200" t="s">
        <v>137</v>
      </c>
      <c r="F102" s="201" t="s">
        <v>138</v>
      </c>
      <c r="G102" s="202" t="s">
        <v>127</v>
      </c>
      <c r="H102" s="203">
        <v>1.8</v>
      </c>
      <c r="I102" s="204"/>
      <c r="J102" s="205">
        <f>ROUND(I102*H102,2)</f>
        <v>0</v>
      </c>
      <c r="K102" s="201" t="s">
        <v>128</v>
      </c>
      <c r="L102" s="46"/>
      <c r="M102" s="206" t="s">
        <v>19</v>
      </c>
      <c r="N102" s="207" t="s">
        <v>43</v>
      </c>
      <c r="O102" s="86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0" t="s">
        <v>129</v>
      </c>
      <c r="AT102" s="210" t="s">
        <v>124</v>
      </c>
      <c r="AU102" s="210" t="s">
        <v>79</v>
      </c>
      <c r="AY102" s="19" t="s">
        <v>122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9" t="s">
        <v>77</v>
      </c>
      <c r="BK102" s="211">
        <f>ROUND(I102*H102,2)</f>
        <v>0</v>
      </c>
      <c r="BL102" s="19" t="s">
        <v>129</v>
      </c>
      <c r="BM102" s="210" t="s">
        <v>139</v>
      </c>
    </row>
    <row r="103" s="2" customFormat="1">
      <c r="A103" s="40"/>
      <c r="B103" s="41"/>
      <c r="C103" s="42"/>
      <c r="D103" s="212" t="s">
        <v>131</v>
      </c>
      <c r="E103" s="42"/>
      <c r="F103" s="213" t="s">
        <v>140</v>
      </c>
      <c r="G103" s="42"/>
      <c r="H103" s="42"/>
      <c r="I103" s="214"/>
      <c r="J103" s="42"/>
      <c r="K103" s="42"/>
      <c r="L103" s="46"/>
      <c r="M103" s="215"/>
      <c r="N103" s="21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131</v>
      </c>
      <c r="AU103" s="19" t="s">
        <v>79</v>
      </c>
    </row>
    <row r="104" s="2" customFormat="1">
      <c r="A104" s="40"/>
      <c r="B104" s="41"/>
      <c r="C104" s="42"/>
      <c r="D104" s="217" t="s">
        <v>133</v>
      </c>
      <c r="E104" s="42"/>
      <c r="F104" s="218" t="s">
        <v>141</v>
      </c>
      <c r="G104" s="42"/>
      <c r="H104" s="42"/>
      <c r="I104" s="214"/>
      <c r="J104" s="42"/>
      <c r="K104" s="42"/>
      <c r="L104" s="46"/>
      <c r="M104" s="215"/>
      <c r="N104" s="21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79</v>
      </c>
    </row>
    <row r="105" s="2" customFormat="1" ht="37.8" customHeight="1">
      <c r="A105" s="40"/>
      <c r="B105" s="41"/>
      <c r="C105" s="199" t="s">
        <v>142</v>
      </c>
      <c r="D105" s="199" t="s">
        <v>124</v>
      </c>
      <c r="E105" s="200" t="s">
        <v>143</v>
      </c>
      <c r="F105" s="201" t="s">
        <v>144</v>
      </c>
      <c r="G105" s="202" t="s">
        <v>127</v>
      </c>
      <c r="H105" s="203">
        <v>9</v>
      </c>
      <c r="I105" s="204"/>
      <c r="J105" s="205">
        <f>ROUND(I105*H105,2)</f>
        <v>0</v>
      </c>
      <c r="K105" s="201" t="s">
        <v>128</v>
      </c>
      <c r="L105" s="46"/>
      <c r="M105" s="206" t="s">
        <v>19</v>
      </c>
      <c r="N105" s="207" t="s">
        <v>43</v>
      </c>
      <c r="O105" s="86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0" t="s">
        <v>129</v>
      </c>
      <c r="AT105" s="210" t="s">
        <v>124</v>
      </c>
      <c r="AU105" s="210" t="s">
        <v>79</v>
      </c>
      <c r="AY105" s="19" t="s">
        <v>122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9" t="s">
        <v>77</v>
      </c>
      <c r="BK105" s="211">
        <f>ROUND(I105*H105,2)</f>
        <v>0</v>
      </c>
      <c r="BL105" s="19" t="s">
        <v>129</v>
      </c>
      <c r="BM105" s="210" t="s">
        <v>145</v>
      </c>
    </row>
    <row r="106" s="2" customFormat="1">
      <c r="A106" s="40"/>
      <c r="B106" s="41"/>
      <c r="C106" s="42"/>
      <c r="D106" s="212" t="s">
        <v>131</v>
      </c>
      <c r="E106" s="42"/>
      <c r="F106" s="213" t="s">
        <v>146</v>
      </c>
      <c r="G106" s="42"/>
      <c r="H106" s="42"/>
      <c r="I106" s="214"/>
      <c r="J106" s="42"/>
      <c r="K106" s="42"/>
      <c r="L106" s="46"/>
      <c r="M106" s="215"/>
      <c r="N106" s="21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131</v>
      </c>
      <c r="AU106" s="19" t="s">
        <v>79</v>
      </c>
    </row>
    <row r="107" s="2" customFormat="1">
      <c r="A107" s="40"/>
      <c r="B107" s="41"/>
      <c r="C107" s="42"/>
      <c r="D107" s="217" t="s">
        <v>133</v>
      </c>
      <c r="E107" s="42"/>
      <c r="F107" s="218" t="s">
        <v>147</v>
      </c>
      <c r="G107" s="42"/>
      <c r="H107" s="42"/>
      <c r="I107" s="214"/>
      <c r="J107" s="42"/>
      <c r="K107" s="42"/>
      <c r="L107" s="46"/>
      <c r="M107" s="215"/>
      <c r="N107" s="21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133</v>
      </c>
      <c r="AU107" s="19" t="s">
        <v>79</v>
      </c>
    </row>
    <row r="108" s="13" customFormat="1">
      <c r="A108" s="13"/>
      <c r="B108" s="219"/>
      <c r="C108" s="220"/>
      <c r="D108" s="212" t="s">
        <v>135</v>
      </c>
      <c r="E108" s="220"/>
      <c r="F108" s="222" t="s">
        <v>148</v>
      </c>
      <c r="G108" s="220"/>
      <c r="H108" s="223">
        <v>9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135</v>
      </c>
      <c r="AU108" s="229" t="s">
        <v>79</v>
      </c>
      <c r="AV108" s="13" t="s">
        <v>79</v>
      </c>
      <c r="AW108" s="13" t="s">
        <v>4</v>
      </c>
      <c r="AX108" s="13" t="s">
        <v>77</v>
      </c>
      <c r="AY108" s="229" t="s">
        <v>122</v>
      </c>
    </row>
    <row r="109" s="2" customFormat="1" ht="33" customHeight="1">
      <c r="A109" s="40"/>
      <c r="B109" s="41"/>
      <c r="C109" s="199" t="s">
        <v>129</v>
      </c>
      <c r="D109" s="199" t="s">
        <v>124</v>
      </c>
      <c r="E109" s="200" t="s">
        <v>149</v>
      </c>
      <c r="F109" s="201" t="s">
        <v>150</v>
      </c>
      <c r="G109" s="202" t="s">
        <v>151</v>
      </c>
      <c r="H109" s="203">
        <v>3.2400000000000002</v>
      </c>
      <c r="I109" s="204"/>
      <c r="J109" s="205">
        <f>ROUND(I109*H109,2)</f>
        <v>0</v>
      </c>
      <c r="K109" s="201" t="s">
        <v>128</v>
      </c>
      <c r="L109" s="46"/>
      <c r="M109" s="206" t="s">
        <v>19</v>
      </c>
      <c r="N109" s="207" t="s">
        <v>43</v>
      </c>
      <c r="O109" s="86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0" t="s">
        <v>129</v>
      </c>
      <c r="AT109" s="210" t="s">
        <v>124</v>
      </c>
      <c r="AU109" s="210" t="s">
        <v>79</v>
      </c>
      <c r="AY109" s="19" t="s">
        <v>122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9" t="s">
        <v>77</v>
      </c>
      <c r="BK109" s="211">
        <f>ROUND(I109*H109,2)</f>
        <v>0</v>
      </c>
      <c r="BL109" s="19" t="s">
        <v>129</v>
      </c>
      <c r="BM109" s="210" t="s">
        <v>152</v>
      </c>
    </row>
    <row r="110" s="2" customFormat="1">
      <c r="A110" s="40"/>
      <c r="B110" s="41"/>
      <c r="C110" s="42"/>
      <c r="D110" s="212" t="s">
        <v>131</v>
      </c>
      <c r="E110" s="42"/>
      <c r="F110" s="213" t="s">
        <v>153</v>
      </c>
      <c r="G110" s="42"/>
      <c r="H110" s="42"/>
      <c r="I110" s="214"/>
      <c r="J110" s="42"/>
      <c r="K110" s="42"/>
      <c r="L110" s="46"/>
      <c r="M110" s="215"/>
      <c r="N110" s="21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131</v>
      </c>
      <c r="AU110" s="19" t="s">
        <v>79</v>
      </c>
    </row>
    <row r="111" s="2" customFormat="1">
      <c r="A111" s="40"/>
      <c r="B111" s="41"/>
      <c r="C111" s="42"/>
      <c r="D111" s="217" t="s">
        <v>133</v>
      </c>
      <c r="E111" s="42"/>
      <c r="F111" s="218" t="s">
        <v>154</v>
      </c>
      <c r="G111" s="42"/>
      <c r="H111" s="42"/>
      <c r="I111" s="214"/>
      <c r="J111" s="42"/>
      <c r="K111" s="42"/>
      <c r="L111" s="46"/>
      <c r="M111" s="215"/>
      <c r="N111" s="21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133</v>
      </c>
      <c r="AU111" s="19" t="s">
        <v>79</v>
      </c>
    </row>
    <row r="112" s="13" customFormat="1">
      <c r="A112" s="13"/>
      <c r="B112" s="219"/>
      <c r="C112" s="220"/>
      <c r="D112" s="212" t="s">
        <v>135</v>
      </c>
      <c r="E112" s="220"/>
      <c r="F112" s="222" t="s">
        <v>155</v>
      </c>
      <c r="G112" s="220"/>
      <c r="H112" s="223">
        <v>3.2400000000000002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135</v>
      </c>
      <c r="AU112" s="229" t="s">
        <v>79</v>
      </c>
      <c r="AV112" s="13" t="s">
        <v>79</v>
      </c>
      <c r="AW112" s="13" t="s">
        <v>4</v>
      </c>
      <c r="AX112" s="13" t="s">
        <v>77</v>
      </c>
      <c r="AY112" s="229" t="s">
        <v>122</v>
      </c>
    </row>
    <row r="113" s="2" customFormat="1" ht="16.5" customHeight="1">
      <c r="A113" s="40"/>
      <c r="B113" s="41"/>
      <c r="C113" s="199" t="s">
        <v>156</v>
      </c>
      <c r="D113" s="199" t="s">
        <v>124</v>
      </c>
      <c r="E113" s="200" t="s">
        <v>157</v>
      </c>
      <c r="F113" s="201" t="s">
        <v>158</v>
      </c>
      <c r="G113" s="202" t="s">
        <v>127</v>
      </c>
      <c r="H113" s="203">
        <v>1.8</v>
      </c>
      <c r="I113" s="204"/>
      <c r="J113" s="205">
        <f>ROUND(I113*H113,2)</f>
        <v>0</v>
      </c>
      <c r="K113" s="201" t="s">
        <v>128</v>
      </c>
      <c r="L113" s="46"/>
      <c r="M113" s="206" t="s">
        <v>19</v>
      </c>
      <c r="N113" s="207" t="s">
        <v>43</v>
      </c>
      <c r="O113" s="86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0" t="s">
        <v>129</v>
      </c>
      <c r="AT113" s="210" t="s">
        <v>124</v>
      </c>
      <c r="AU113" s="210" t="s">
        <v>79</v>
      </c>
      <c r="AY113" s="19" t="s">
        <v>122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9" t="s">
        <v>77</v>
      </c>
      <c r="BK113" s="211">
        <f>ROUND(I113*H113,2)</f>
        <v>0</v>
      </c>
      <c r="BL113" s="19" t="s">
        <v>129</v>
      </c>
      <c r="BM113" s="210" t="s">
        <v>159</v>
      </c>
    </row>
    <row r="114" s="2" customFormat="1">
      <c r="A114" s="40"/>
      <c r="B114" s="41"/>
      <c r="C114" s="42"/>
      <c r="D114" s="212" t="s">
        <v>131</v>
      </c>
      <c r="E114" s="42"/>
      <c r="F114" s="213" t="s">
        <v>160</v>
      </c>
      <c r="G114" s="42"/>
      <c r="H114" s="42"/>
      <c r="I114" s="214"/>
      <c r="J114" s="42"/>
      <c r="K114" s="42"/>
      <c r="L114" s="46"/>
      <c r="M114" s="215"/>
      <c r="N114" s="21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131</v>
      </c>
      <c r="AU114" s="19" t="s">
        <v>79</v>
      </c>
    </row>
    <row r="115" s="2" customFormat="1">
      <c r="A115" s="40"/>
      <c r="B115" s="41"/>
      <c r="C115" s="42"/>
      <c r="D115" s="217" t="s">
        <v>133</v>
      </c>
      <c r="E115" s="42"/>
      <c r="F115" s="218" t="s">
        <v>161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79</v>
      </c>
    </row>
    <row r="116" s="13" customFormat="1">
      <c r="A116" s="13"/>
      <c r="B116" s="219"/>
      <c r="C116" s="220"/>
      <c r="D116" s="212" t="s">
        <v>135</v>
      </c>
      <c r="E116" s="221" t="s">
        <v>19</v>
      </c>
      <c r="F116" s="222" t="s">
        <v>162</v>
      </c>
      <c r="G116" s="220"/>
      <c r="H116" s="223">
        <v>1.8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135</v>
      </c>
      <c r="AU116" s="229" t="s">
        <v>79</v>
      </c>
      <c r="AV116" s="13" t="s">
        <v>79</v>
      </c>
      <c r="AW116" s="13" t="s">
        <v>33</v>
      </c>
      <c r="AX116" s="13" t="s">
        <v>77</v>
      </c>
      <c r="AY116" s="229" t="s">
        <v>122</v>
      </c>
    </row>
    <row r="117" s="2" customFormat="1" ht="24.15" customHeight="1">
      <c r="A117" s="40"/>
      <c r="B117" s="41"/>
      <c r="C117" s="199" t="s">
        <v>163</v>
      </c>
      <c r="D117" s="199" t="s">
        <v>124</v>
      </c>
      <c r="E117" s="200" t="s">
        <v>164</v>
      </c>
      <c r="F117" s="201" t="s">
        <v>165</v>
      </c>
      <c r="G117" s="202" t="s">
        <v>127</v>
      </c>
      <c r="H117" s="203">
        <v>1.8</v>
      </c>
      <c r="I117" s="204"/>
      <c r="J117" s="205">
        <f>ROUND(I117*H117,2)</f>
        <v>0</v>
      </c>
      <c r="K117" s="201" t="s">
        <v>128</v>
      </c>
      <c r="L117" s="46"/>
      <c r="M117" s="206" t="s">
        <v>19</v>
      </c>
      <c r="N117" s="207" t="s">
        <v>43</v>
      </c>
      <c r="O117" s="86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0" t="s">
        <v>129</v>
      </c>
      <c r="AT117" s="210" t="s">
        <v>124</v>
      </c>
      <c r="AU117" s="210" t="s">
        <v>79</v>
      </c>
      <c r="AY117" s="19" t="s">
        <v>122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9" t="s">
        <v>77</v>
      </c>
      <c r="BK117" s="211">
        <f>ROUND(I117*H117,2)</f>
        <v>0</v>
      </c>
      <c r="BL117" s="19" t="s">
        <v>129</v>
      </c>
      <c r="BM117" s="210" t="s">
        <v>166</v>
      </c>
    </row>
    <row r="118" s="2" customFormat="1">
      <c r="A118" s="40"/>
      <c r="B118" s="41"/>
      <c r="C118" s="42"/>
      <c r="D118" s="212" t="s">
        <v>131</v>
      </c>
      <c r="E118" s="42"/>
      <c r="F118" s="213" t="s">
        <v>167</v>
      </c>
      <c r="G118" s="42"/>
      <c r="H118" s="42"/>
      <c r="I118" s="214"/>
      <c r="J118" s="42"/>
      <c r="K118" s="42"/>
      <c r="L118" s="46"/>
      <c r="M118" s="215"/>
      <c r="N118" s="21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131</v>
      </c>
      <c r="AU118" s="19" t="s">
        <v>79</v>
      </c>
    </row>
    <row r="119" s="2" customFormat="1">
      <c r="A119" s="40"/>
      <c r="B119" s="41"/>
      <c r="C119" s="42"/>
      <c r="D119" s="217" t="s">
        <v>133</v>
      </c>
      <c r="E119" s="42"/>
      <c r="F119" s="218" t="s">
        <v>168</v>
      </c>
      <c r="G119" s="42"/>
      <c r="H119" s="42"/>
      <c r="I119" s="214"/>
      <c r="J119" s="42"/>
      <c r="K119" s="42"/>
      <c r="L119" s="46"/>
      <c r="M119" s="215"/>
      <c r="N119" s="21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133</v>
      </c>
      <c r="AU119" s="19" t="s">
        <v>79</v>
      </c>
    </row>
    <row r="120" s="12" customFormat="1" ht="22.8" customHeight="1">
      <c r="A120" s="12"/>
      <c r="B120" s="183"/>
      <c r="C120" s="184"/>
      <c r="D120" s="185" t="s">
        <v>71</v>
      </c>
      <c r="E120" s="197" t="s">
        <v>79</v>
      </c>
      <c r="F120" s="197" t="s">
        <v>169</v>
      </c>
      <c r="G120" s="184"/>
      <c r="H120" s="184"/>
      <c r="I120" s="187"/>
      <c r="J120" s="198">
        <f>BK120</f>
        <v>0</v>
      </c>
      <c r="K120" s="184"/>
      <c r="L120" s="189"/>
      <c r="M120" s="190"/>
      <c r="N120" s="191"/>
      <c r="O120" s="191"/>
      <c r="P120" s="192">
        <f>SUM(P121:P128)</f>
        <v>0</v>
      </c>
      <c r="Q120" s="191"/>
      <c r="R120" s="192">
        <f>SUM(R121:R128)</f>
        <v>4.6041720000000002</v>
      </c>
      <c r="S120" s="191"/>
      <c r="T120" s="193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4" t="s">
        <v>77</v>
      </c>
      <c r="AT120" s="195" t="s">
        <v>71</v>
      </c>
      <c r="AU120" s="195" t="s">
        <v>77</v>
      </c>
      <c r="AY120" s="194" t="s">
        <v>122</v>
      </c>
      <c r="BK120" s="196">
        <f>SUM(BK121:BK128)</f>
        <v>0</v>
      </c>
    </row>
    <row r="121" s="2" customFormat="1" ht="33" customHeight="1">
      <c r="A121" s="40"/>
      <c r="B121" s="41"/>
      <c r="C121" s="199" t="s">
        <v>170</v>
      </c>
      <c r="D121" s="199" t="s">
        <v>124</v>
      </c>
      <c r="E121" s="200" t="s">
        <v>171</v>
      </c>
      <c r="F121" s="201" t="s">
        <v>172</v>
      </c>
      <c r="G121" s="202" t="s">
        <v>173</v>
      </c>
      <c r="H121" s="203">
        <v>6</v>
      </c>
      <c r="I121" s="204"/>
      <c r="J121" s="205">
        <f>ROUND(I121*H121,2)</f>
        <v>0</v>
      </c>
      <c r="K121" s="201" t="s">
        <v>128</v>
      </c>
      <c r="L121" s="46"/>
      <c r="M121" s="206" t="s">
        <v>19</v>
      </c>
      <c r="N121" s="207" t="s">
        <v>43</v>
      </c>
      <c r="O121" s="86"/>
      <c r="P121" s="208">
        <f>O121*H121</f>
        <v>0</v>
      </c>
      <c r="Q121" s="208">
        <v>0.73558000000000001</v>
      </c>
      <c r="R121" s="208">
        <f>Q121*H121</f>
        <v>4.4134799999999998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129</v>
      </c>
      <c r="AT121" s="210" t="s">
        <v>124</v>
      </c>
      <c r="AU121" s="210" t="s">
        <v>79</v>
      </c>
      <c r="AY121" s="19" t="s">
        <v>122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77</v>
      </c>
      <c r="BK121" s="211">
        <f>ROUND(I121*H121,2)</f>
        <v>0</v>
      </c>
      <c r="BL121" s="19" t="s">
        <v>129</v>
      </c>
      <c r="BM121" s="210" t="s">
        <v>174</v>
      </c>
    </row>
    <row r="122" s="2" customFormat="1">
      <c r="A122" s="40"/>
      <c r="B122" s="41"/>
      <c r="C122" s="42"/>
      <c r="D122" s="212" t="s">
        <v>131</v>
      </c>
      <c r="E122" s="42"/>
      <c r="F122" s="213" t="s">
        <v>175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131</v>
      </c>
      <c r="AU122" s="19" t="s">
        <v>79</v>
      </c>
    </row>
    <row r="123" s="2" customFormat="1">
      <c r="A123" s="40"/>
      <c r="B123" s="41"/>
      <c r="C123" s="42"/>
      <c r="D123" s="217" t="s">
        <v>133</v>
      </c>
      <c r="E123" s="42"/>
      <c r="F123" s="218" t="s">
        <v>176</v>
      </c>
      <c r="G123" s="42"/>
      <c r="H123" s="42"/>
      <c r="I123" s="214"/>
      <c r="J123" s="42"/>
      <c r="K123" s="42"/>
      <c r="L123" s="46"/>
      <c r="M123" s="215"/>
      <c r="N123" s="21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79</v>
      </c>
    </row>
    <row r="124" s="13" customFormat="1">
      <c r="A124" s="13"/>
      <c r="B124" s="219"/>
      <c r="C124" s="220"/>
      <c r="D124" s="212" t="s">
        <v>135</v>
      </c>
      <c r="E124" s="221" t="s">
        <v>19</v>
      </c>
      <c r="F124" s="222" t="s">
        <v>177</v>
      </c>
      <c r="G124" s="220"/>
      <c r="H124" s="223">
        <v>6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135</v>
      </c>
      <c r="AU124" s="229" t="s">
        <v>79</v>
      </c>
      <c r="AV124" s="13" t="s">
        <v>79</v>
      </c>
      <c r="AW124" s="13" t="s">
        <v>33</v>
      </c>
      <c r="AX124" s="13" t="s">
        <v>77</v>
      </c>
      <c r="AY124" s="229" t="s">
        <v>122</v>
      </c>
    </row>
    <row r="125" s="2" customFormat="1" ht="24.15" customHeight="1">
      <c r="A125" s="40"/>
      <c r="B125" s="41"/>
      <c r="C125" s="199" t="s">
        <v>178</v>
      </c>
      <c r="D125" s="199" t="s">
        <v>124</v>
      </c>
      <c r="E125" s="200" t="s">
        <v>179</v>
      </c>
      <c r="F125" s="201" t="s">
        <v>180</v>
      </c>
      <c r="G125" s="202" t="s">
        <v>151</v>
      </c>
      <c r="H125" s="203">
        <v>0.17999999999999999</v>
      </c>
      <c r="I125" s="204"/>
      <c r="J125" s="205">
        <f>ROUND(I125*H125,2)</f>
        <v>0</v>
      </c>
      <c r="K125" s="201" t="s">
        <v>128</v>
      </c>
      <c r="L125" s="46"/>
      <c r="M125" s="206" t="s">
        <v>19</v>
      </c>
      <c r="N125" s="207" t="s">
        <v>43</v>
      </c>
      <c r="O125" s="86"/>
      <c r="P125" s="208">
        <f>O125*H125</f>
        <v>0</v>
      </c>
      <c r="Q125" s="208">
        <v>1.0593999999999999</v>
      </c>
      <c r="R125" s="208">
        <f>Q125*H125</f>
        <v>0.19069199999999997</v>
      </c>
      <c r="S125" s="208">
        <v>0</v>
      </c>
      <c r="T125" s="20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0" t="s">
        <v>129</v>
      </c>
      <c r="AT125" s="210" t="s">
        <v>124</v>
      </c>
      <c r="AU125" s="210" t="s">
        <v>79</v>
      </c>
      <c r="AY125" s="19" t="s">
        <v>122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9" t="s">
        <v>77</v>
      </c>
      <c r="BK125" s="211">
        <f>ROUND(I125*H125,2)</f>
        <v>0</v>
      </c>
      <c r="BL125" s="19" t="s">
        <v>129</v>
      </c>
      <c r="BM125" s="210" t="s">
        <v>181</v>
      </c>
    </row>
    <row r="126" s="2" customFormat="1">
      <c r="A126" s="40"/>
      <c r="B126" s="41"/>
      <c r="C126" s="42"/>
      <c r="D126" s="212" t="s">
        <v>131</v>
      </c>
      <c r="E126" s="42"/>
      <c r="F126" s="213" t="s">
        <v>182</v>
      </c>
      <c r="G126" s="42"/>
      <c r="H126" s="42"/>
      <c r="I126" s="214"/>
      <c r="J126" s="42"/>
      <c r="K126" s="42"/>
      <c r="L126" s="46"/>
      <c r="M126" s="215"/>
      <c r="N126" s="21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131</v>
      </c>
      <c r="AU126" s="19" t="s">
        <v>79</v>
      </c>
    </row>
    <row r="127" s="2" customFormat="1">
      <c r="A127" s="40"/>
      <c r="B127" s="41"/>
      <c r="C127" s="42"/>
      <c r="D127" s="217" t="s">
        <v>133</v>
      </c>
      <c r="E127" s="42"/>
      <c r="F127" s="218" t="s">
        <v>183</v>
      </c>
      <c r="G127" s="42"/>
      <c r="H127" s="42"/>
      <c r="I127" s="214"/>
      <c r="J127" s="42"/>
      <c r="K127" s="42"/>
      <c r="L127" s="46"/>
      <c r="M127" s="215"/>
      <c r="N127" s="21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133</v>
      </c>
      <c r="AU127" s="19" t="s">
        <v>79</v>
      </c>
    </row>
    <row r="128" s="13" customFormat="1">
      <c r="A128" s="13"/>
      <c r="B128" s="219"/>
      <c r="C128" s="220"/>
      <c r="D128" s="212" t="s">
        <v>135</v>
      </c>
      <c r="E128" s="221" t="s">
        <v>19</v>
      </c>
      <c r="F128" s="222" t="s">
        <v>184</v>
      </c>
      <c r="G128" s="220"/>
      <c r="H128" s="223">
        <v>0.17999999999999999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135</v>
      </c>
      <c r="AU128" s="229" t="s">
        <v>79</v>
      </c>
      <c r="AV128" s="13" t="s">
        <v>79</v>
      </c>
      <c r="AW128" s="13" t="s">
        <v>33</v>
      </c>
      <c r="AX128" s="13" t="s">
        <v>77</v>
      </c>
      <c r="AY128" s="229" t="s">
        <v>122</v>
      </c>
    </row>
    <row r="129" s="12" customFormat="1" ht="22.8" customHeight="1">
      <c r="A129" s="12"/>
      <c r="B129" s="183"/>
      <c r="C129" s="184"/>
      <c r="D129" s="185" t="s">
        <v>71</v>
      </c>
      <c r="E129" s="197" t="s">
        <v>163</v>
      </c>
      <c r="F129" s="197" t="s">
        <v>185</v>
      </c>
      <c r="G129" s="184"/>
      <c r="H129" s="184"/>
      <c r="I129" s="187"/>
      <c r="J129" s="198">
        <f>BK129</f>
        <v>0</v>
      </c>
      <c r="K129" s="184"/>
      <c r="L129" s="189"/>
      <c r="M129" s="190"/>
      <c r="N129" s="191"/>
      <c r="O129" s="191"/>
      <c r="P129" s="192">
        <f>SUM(P130:P144)</f>
        <v>0</v>
      </c>
      <c r="Q129" s="191"/>
      <c r="R129" s="192">
        <f>SUM(R130:R144)</f>
        <v>1.7283200000000001</v>
      </c>
      <c r="S129" s="191"/>
      <c r="T129" s="193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4" t="s">
        <v>77</v>
      </c>
      <c r="AT129" s="195" t="s">
        <v>71</v>
      </c>
      <c r="AU129" s="195" t="s">
        <v>77</v>
      </c>
      <c r="AY129" s="194" t="s">
        <v>122</v>
      </c>
      <c r="BK129" s="196">
        <f>SUM(BK130:BK144)</f>
        <v>0</v>
      </c>
    </row>
    <row r="130" s="2" customFormat="1" ht="24.15" customHeight="1">
      <c r="A130" s="40"/>
      <c r="B130" s="41"/>
      <c r="C130" s="199" t="s">
        <v>186</v>
      </c>
      <c r="D130" s="199" t="s">
        <v>124</v>
      </c>
      <c r="E130" s="200" t="s">
        <v>187</v>
      </c>
      <c r="F130" s="201" t="s">
        <v>188</v>
      </c>
      <c r="G130" s="202" t="s">
        <v>189</v>
      </c>
      <c r="H130" s="203">
        <v>52</v>
      </c>
      <c r="I130" s="204"/>
      <c r="J130" s="205">
        <f>ROUND(I130*H130,2)</f>
        <v>0</v>
      </c>
      <c r="K130" s="201" t="s">
        <v>128</v>
      </c>
      <c r="L130" s="46"/>
      <c r="M130" s="206" t="s">
        <v>19</v>
      </c>
      <c r="N130" s="207" t="s">
        <v>43</v>
      </c>
      <c r="O130" s="86"/>
      <c r="P130" s="208">
        <f>O130*H130</f>
        <v>0</v>
      </c>
      <c r="Q130" s="208">
        <v>0.0038600000000000001</v>
      </c>
      <c r="R130" s="208">
        <f>Q130*H130</f>
        <v>0.20072000000000001</v>
      </c>
      <c r="S130" s="208">
        <v>0</v>
      </c>
      <c r="T130" s="20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0" t="s">
        <v>129</v>
      </c>
      <c r="AT130" s="210" t="s">
        <v>124</v>
      </c>
      <c r="AU130" s="210" t="s">
        <v>79</v>
      </c>
      <c r="AY130" s="19" t="s">
        <v>122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9" t="s">
        <v>77</v>
      </c>
      <c r="BK130" s="211">
        <f>ROUND(I130*H130,2)</f>
        <v>0</v>
      </c>
      <c r="BL130" s="19" t="s">
        <v>129</v>
      </c>
      <c r="BM130" s="210" t="s">
        <v>190</v>
      </c>
    </row>
    <row r="131" s="2" customFormat="1">
      <c r="A131" s="40"/>
      <c r="B131" s="41"/>
      <c r="C131" s="42"/>
      <c r="D131" s="212" t="s">
        <v>131</v>
      </c>
      <c r="E131" s="42"/>
      <c r="F131" s="213" t="s">
        <v>191</v>
      </c>
      <c r="G131" s="42"/>
      <c r="H131" s="42"/>
      <c r="I131" s="214"/>
      <c r="J131" s="42"/>
      <c r="K131" s="42"/>
      <c r="L131" s="46"/>
      <c r="M131" s="215"/>
      <c r="N131" s="21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131</v>
      </c>
      <c r="AU131" s="19" t="s">
        <v>79</v>
      </c>
    </row>
    <row r="132" s="2" customFormat="1">
      <c r="A132" s="40"/>
      <c r="B132" s="41"/>
      <c r="C132" s="42"/>
      <c r="D132" s="217" t="s">
        <v>133</v>
      </c>
      <c r="E132" s="42"/>
      <c r="F132" s="218" t="s">
        <v>192</v>
      </c>
      <c r="G132" s="42"/>
      <c r="H132" s="42"/>
      <c r="I132" s="214"/>
      <c r="J132" s="42"/>
      <c r="K132" s="42"/>
      <c r="L132" s="46"/>
      <c r="M132" s="215"/>
      <c r="N132" s="21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79</v>
      </c>
    </row>
    <row r="133" s="13" customFormat="1">
      <c r="A133" s="13"/>
      <c r="B133" s="219"/>
      <c r="C133" s="220"/>
      <c r="D133" s="212" t="s">
        <v>135</v>
      </c>
      <c r="E133" s="221" t="s">
        <v>19</v>
      </c>
      <c r="F133" s="222" t="s">
        <v>193</v>
      </c>
      <c r="G133" s="220"/>
      <c r="H133" s="223">
        <v>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135</v>
      </c>
      <c r="AU133" s="229" t="s">
        <v>79</v>
      </c>
      <c r="AV133" s="13" t="s">
        <v>79</v>
      </c>
      <c r="AW133" s="13" t="s">
        <v>33</v>
      </c>
      <c r="AX133" s="13" t="s">
        <v>72</v>
      </c>
      <c r="AY133" s="229" t="s">
        <v>122</v>
      </c>
    </row>
    <row r="134" s="13" customFormat="1">
      <c r="A134" s="13"/>
      <c r="B134" s="219"/>
      <c r="C134" s="220"/>
      <c r="D134" s="212" t="s">
        <v>135</v>
      </c>
      <c r="E134" s="221" t="s">
        <v>19</v>
      </c>
      <c r="F134" s="222" t="s">
        <v>194</v>
      </c>
      <c r="G134" s="220"/>
      <c r="H134" s="223">
        <v>13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135</v>
      </c>
      <c r="AU134" s="229" t="s">
        <v>79</v>
      </c>
      <c r="AV134" s="13" t="s">
        <v>79</v>
      </c>
      <c r="AW134" s="13" t="s">
        <v>33</v>
      </c>
      <c r="AX134" s="13" t="s">
        <v>72</v>
      </c>
      <c r="AY134" s="229" t="s">
        <v>122</v>
      </c>
    </row>
    <row r="135" s="13" customFormat="1">
      <c r="A135" s="13"/>
      <c r="B135" s="219"/>
      <c r="C135" s="220"/>
      <c r="D135" s="212" t="s">
        <v>135</v>
      </c>
      <c r="E135" s="221" t="s">
        <v>19</v>
      </c>
      <c r="F135" s="222" t="s">
        <v>195</v>
      </c>
      <c r="G135" s="220"/>
      <c r="H135" s="223">
        <v>22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135</v>
      </c>
      <c r="AU135" s="229" t="s">
        <v>79</v>
      </c>
      <c r="AV135" s="13" t="s">
        <v>79</v>
      </c>
      <c r="AW135" s="13" t="s">
        <v>33</v>
      </c>
      <c r="AX135" s="13" t="s">
        <v>72</v>
      </c>
      <c r="AY135" s="229" t="s">
        <v>122</v>
      </c>
    </row>
    <row r="136" s="13" customFormat="1">
      <c r="A136" s="13"/>
      <c r="B136" s="219"/>
      <c r="C136" s="220"/>
      <c r="D136" s="212" t="s">
        <v>135</v>
      </c>
      <c r="E136" s="221" t="s">
        <v>19</v>
      </c>
      <c r="F136" s="222" t="s">
        <v>8</v>
      </c>
      <c r="G136" s="220"/>
      <c r="H136" s="223">
        <v>12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135</v>
      </c>
      <c r="AU136" s="229" t="s">
        <v>79</v>
      </c>
      <c r="AV136" s="13" t="s">
        <v>79</v>
      </c>
      <c r="AW136" s="13" t="s">
        <v>33</v>
      </c>
      <c r="AX136" s="13" t="s">
        <v>72</v>
      </c>
      <c r="AY136" s="229" t="s">
        <v>122</v>
      </c>
    </row>
    <row r="137" s="14" customFormat="1">
      <c r="A137" s="14"/>
      <c r="B137" s="230"/>
      <c r="C137" s="231"/>
      <c r="D137" s="212" t="s">
        <v>135</v>
      </c>
      <c r="E137" s="232" t="s">
        <v>19</v>
      </c>
      <c r="F137" s="233" t="s">
        <v>196</v>
      </c>
      <c r="G137" s="231"/>
      <c r="H137" s="234">
        <v>52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135</v>
      </c>
      <c r="AU137" s="240" t="s">
        <v>79</v>
      </c>
      <c r="AV137" s="14" t="s">
        <v>129</v>
      </c>
      <c r="AW137" s="14" t="s">
        <v>33</v>
      </c>
      <c r="AX137" s="14" t="s">
        <v>77</v>
      </c>
      <c r="AY137" s="240" t="s">
        <v>122</v>
      </c>
    </row>
    <row r="138" s="2" customFormat="1" ht="24.15" customHeight="1">
      <c r="A138" s="40"/>
      <c r="B138" s="41"/>
      <c r="C138" s="199" t="s">
        <v>197</v>
      </c>
      <c r="D138" s="199" t="s">
        <v>124</v>
      </c>
      <c r="E138" s="200" t="s">
        <v>198</v>
      </c>
      <c r="F138" s="201" t="s">
        <v>199</v>
      </c>
      <c r="G138" s="202" t="s">
        <v>189</v>
      </c>
      <c r="H138" s="203">
        <v>16</v>
      </c>
      <c r="I138" s="204"/>
      <c r="J138" s="205">
        <f>ROUND(I138*H138,2)</f>
        <v>0</v>
      </c>
      <c r="K138" s="201" t="s">
        <v>128</v>
      </c>
      <c r="L138" s="46"/>
      <c r="M138" s="206" t="s">
        <v>19</v>
      </c>
      <c r="N138" s="207" t="s">
        <v>43</v>
      </c>
      <c r="O138" s="86"/>
      <c r="P138" s="208">
        <f>O138*H138</f>
        <v>0</v>
      </c>
      <c r="Q138" s="208">
        <v>0.043799999999999999</v>
      </c>
      <c r="R138" s="208">
        <f>Q138*H138</f>
        <v>0.70079999999999998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129</v>
      </c>
      <c r="AT138" s="210" t="s">
        <v>124</v>
      </c>
      <c r="AU138" s="210" t="s">
        <v>79</v>
      </c>
      <c r="AY138" s="19" t="s">
        <v>122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77</v>
      </c>
      <c r="BK138" s="211">
        <f>ROUND(I138*H138,2)</f>
        <v>0</v>
      </c>
      <c r="BL138" s="19" t="s">
        <v>129</v>
      </c>
      <c r="BM138" s="210" t="s">
        <v>200</v>
      </c>
    </row>
    <row r="139" s="2" customFormat="1">
      <c r="A139" s="40"/>
      <c r="B139" s="41"/>
      <c r="C139" s="42"/>
      <c r="D139" s="212" t="s">
        <v>131</v>
      </c>
      <c r="E139" s="42"/>
      <c r="F139" s="213" t="s">
        <v>201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131</v>
      </c>
      <c r="AU139" s="19" t="s">
        <v>79</v>
      </c>
    </row>
    <row r="140" s="2" customFormat="1">
      <c r="A140" s="40"/>
      <c r="B140" s="41"/>
      <c r="C140" s="42"/>
      <c r="D140" s="217" t="s">
        <v>133</v>
      </c>
      <c r="E140" s="42"/>
      <c r="F140" s="218" t="s">
        <v>202</v>
      </c>
      <c r="G140" s="42"/>
      <c r="H140" s="42"/>
      <c r="I140" s="214"/>
      <c r="J140" s="42"/>
      <c r="K140" s="42"/>
      <c r="L140" s="46"/>
      <c r="M140" s="215"/>
      <c r="N140" s="21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133</v>
      </c>
      <c r="AU140" s="19" t="s">
        <v>79</v>
      </c>
    </row>
    <row r="141" s="13" customFormat="1">
      <c r="A141" s="13"/>
      <c r="B141" s="219"/>
      <c r="C141" s="220"/>
      <c r="D141" s="212" t="s">
        <v>135</v>
      </c>
      <c r="E141" s="221" t="s">
        <v>19</v>
      </c>
      <c r="F141" s="222" t="s">
        <v>203</v>
      </c>
      <c r="G141" s="220"/>
      <c r="H141" s="223">
        <v>16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135</v>
      </c>
      <c r="AU141" s="229" t="s">
        <v>79</v>
      </c>
      <c r="AV141" s="13" t="s">
        <v>79</v>
      </c>
      <c r="AW141" s="13" t="s">
        <v>33</v>
      </c>
      <c r="AX141" s="13" t="s">
        <v>77</v>
      </c>
      <c r="AY141" s="229" t="s">
        <v>122</v>
      </c>
    </row>
    <row r="142" s="2" customFormat="1" ht="21.75" customHeight="1">
      <c r="A142" s="40"/>
      <c r="B142" s="41"/>
      <c r="C142" s="199" t="s">
        <v>204</v>
      </c>
      <c r="D142" s="199" t="s">
        <v>124</v>
      </c>
      <c r="E142" s="200" t="s">
        <v>205</v>
      </c>
      <c r="F142" s="201" t="s">
        <v>206</v>
      </c>
      <c r="G142" s="202" t="s">
        <v>173</v>
      </c>
      <c r="H142" s="203">
        <v>3</v>
      </c>
      <c r="I142" s="204"/>
      <c r="J142" s="205">
        <f>ROUND(I142*H142,2)</f>
        <v>0</v>
      </c>
      <c r="K142" s="201" t="s">
        <v>128</v>
      </c>
      <c r="L142" s="46"/>
      <c r="M142" s="206" t="s">
        <v>19</v>
      </c>
      <c r="N142" s="207" t="s">
        <v>43</v>
      </c>
      <c r="O142" s="86"/>
      <c r="P142" s="208">
        <f>O142*H142</f>
        <v>0</v>
      </c>
      <c r="Q142" s="208">
        <v>0.27560000000000001</v>
      </c>
      <c r="R142" s="208">
        <f>Q142*H142</f>
        <v>0.82679999999999998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129</v>
      </c>
      <c r="AT142" s="210" t="s">
        <v>124</v>
      </c>
      <c r="AU142" s="210" t="s">
        <v>79</v>
      </c>
      <c r="AY142" s="19" t="s">
        <v>122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77</v>
      </c>
      <c r="BK142" s="211">
        <f>ROUND(I142*H142,2)</f>
        <v>0</v>
      </c>
      <c r="BL142" s="19" t="s">
        <v>129</v>
      </c>
      <c r="BM142" s="210" t="s">
        <v>207</v>
      </c>
    </row>
    <row r="143" s="2" customFormat="1">
      <c r="A143" s="40"/>
      <c r="B143" s="41"/>
      <c r="C143" s="42"/>
      <c r="D143" s="212" t="s">
        <v>131</v>
      </c>
      <c r="E143" s="42"/>
      <c r="F143" s="213" t="s">
        <v>208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131</v>
      </c>
      <c r="AU143" s="19" t="s">
        <v>79</v>
      </c>
    </row>
    <row r="144" s="2" customFormat="1">
      <c r="A144" s="40"/>
      <c r="B144" s="41"/>
      <c r="C144" s="42"/>
      <c r="D144" s="217" t="s">
        <v>133</v>
      </c>
      <c r="E144" s="42"/>
      <c r="F144" s="218" t="s">
        <v>209</v>
      </c>
      <c r="G144" s="42"/>
      <c r="H144" s="42"/>
      <c r="I144" s="214"/>
      <c r="J144" s="42"/>
      <c r="K144" s="42"/>
      <c r="L144" s="46"/>
      <c r="M144" s="215"/>
      <c r="N144" s="21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79</v>
      </c>
    </row>
    <row r="145" s="12" customFormat="1" ht="22.8" customHeight="1">
      <c r="A145" s="12"/>
      <c r="B145" s="183"/>
      <c r="C145" s="184"/>
      <c r="D145" s="185" t="s">
        <v>71</v>
      </c>
      <c r="E145" s="197" t="s">
        <v>186</v>
      </c>
      <c r="F145" s="197" t="s">
        <v>210</v>
      </c>
      <c r="G145" s="184"/>
      <c r="H145" s="184"/>
      <c r="I145" s="187"/>
      <c r="J145" s="198">
        <f>BK145</f>
        <v>0</v>
      </c>
      <c r="K145" s="184"/>
      <c r="L145" s="189"/>
      <c r="M145" s="190"/>
      <c r="N145" s="191"/>
      <c r="O145" s="191"/>
      <c r="P145" s="192">
        <f>SUM(P146:P159)</f>
        <v>0</v>
      </c>
      <c r="Q145" s="191"/>
      <c r="R145" s="192">
        <f>SUM(R146:R159)</f>
        <v>0.038774999999999997</v>
      </c>
      <c r="S145" s="191"/>
      <c r="T145" s="193">
        <f>SUM(T146:T159)</f>
        <v>0.15809999999999999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4" t="s">
        <v>77</v>
      </c>
      <c r="AT145" s="195" t="s">
        <v>71</v>
      </c>
      <c r="AU145" s="195" t="s">
        <v>77</v>
      </c>
      <c r="AY145" s="194" t="s">
        <v>122</v>
      </c>
      <c r="BK145" s="196">
        <f>SUM(BK146:BK159)</f>
        <v>0</v>
      </c>
    </row>
    <row r="146" s="2" customFormat="1" ht="33" customHeight="1">
      <c r="A146" s="40"/>
      <c r="B146" s="41"/>
      <c r="C146" s="199" t="s">
        <v>8</v>
      </c>
      <c r="D146" s="199" t="s">
        <v>124</v>
      </c>
      <c r="E146" s="200" t="s">
        <v>211</v>
      </c>
      <c r="F146" s="201" t="s">
        <v>212</v>
      </c>
      <c r="G146" s="202" t="s">
        <v>173</v>
      </c>
      <c r="H146" s="203">
        <v>100</v>
      </c>
      <c r="I146" s="204"/>
      <c r="J146" s="205">
        <f>ROUND(I146*H146,2)</f>
        <v>0</v>
      </c>
      <c r="K146" s="201" t="s">
        <v>128</v>
      </c>
      <c r="L146" s="46"/>
      <c r="M146" s="206" t="s">
        <v>19</v>
      </c>
      <c r="N146" s="207" t="s">
        <v>43</v>
      </c>
      <c r="O146" s="86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0" t="s">
        <v>129</v>
      </c>
      <c r="AT146" s="210" t="s">
        <v>124</v>
      </c>
      <c r="AU146" s="210" t="s">
        <v>79</v>
      </c>
      <c r="AY146" s="19" t="s">
        <v>122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9" t="s">
        <v>77</v>
      </c>
      <c r="BK146" s="211">
        <f>ROUND(I146*H146,2)</f>
        <v>0</v>
      </c>
      <c r="BL146" s="19" t="s">
        <v>129</v>
      </c>
      <c r="BM146" s="210" t="s">
        <v>213</v>
      </c>
    </row>
    <row r="147" s="2" customFormat="1">
      <c r="A147" s="40"/>
      <c r="B147" s="41"/>
      <c r="C147" s="42"/>
      <c r="D147" s="212" t="s">
        <v>131</v>
      </c>
      <c r="E147" s="42"/>
      <c r="F147" s="213" t="s">
        <v>214</v>
      </c>
      <c r="G147" s="42"/>
      <c r="H147" s="42"/>
      <c r="I147" s="214"/>
      <c r="J147" s="42"/>
      <c r="K147" s="42"/>
      <c r="L147" s="46"/>
      <c r="M147" s="215"/>
      <c r="N147" s="21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131</v>
      </c>
      <c r="AU147" s="19" t="s">
        <v>79</v>
      </c>
    </row>
    <row r="148" s="2" customFormat="1">
      <c r="A148" s="40"/>
      <c r="B148" s="41"/>
      <c r="C148" s="42"/>
      <c r="D148" s="217" t="s">
        <v>133</v>
      </c>
      <c r="E148" s="42"/>
      <c r="F148" s="218" t="s">
        <v>215</v>
      </c>
      <c r="G148" s="42"/>
      <c r="H148" s="42"/>
      <c r="I148" s="214"/>
      <c r="J148" s="42"/>
      <c r="K148" s="42"/>
      <c r="L148" s="46"/>
      <c r="M148" s="215"/>
      <c r="N148" s="21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133</v>
      </c>
      <c r="AU148" s="19" t="s">
        <v>79</v>
      </c>
    </row>
    <row r="149" s="2" customFormat="1" ht="24.15" customHeight="1">
      <c r="A149" s="40"/>
      <c r="B149" s="41"/>
      <c r="C149" s="199" t="s">
        <v>216</v>
      </c>
      <c r="D149" s="199" t="s">
        <v>124</v>
      </c>
      <c r="E149" s="200" t="s">
        <v>217</v>
      </c>
      <c r="F149" s="201" t="s">
        <v>218</v>
      </c>
      <c r="G149" s="202" t="s">
        <v>173</v>
      </c>
      <c r="H149" s="203">
        <v>300</v>
      </c>
      <c r="I149" s="204"/>
      <c r="J149" s="205">
        <f>ROUND(I149*H149,2)</f>
        <v>0</v>
      </c>
      <c r="K149" s="201" t="s">
        <v>128</v>
      </c>
      <c r="L149" s="46"/>
      <c r="M149" s="206" t="s">
        <v>19</v>
      </c>
      <c r="N149" s="207" t="s">
        <v>43</v>
      </c>
      <c r="O149" s="86"/>
      <c r="P149" s="208">
        <f>O149*H149</f>
        <v>0</v>
      </c>
      <c r="Q149" s="208">
        <v>4.0000000000000003E-05</v>
      </c>
      <c r="R149" s="208">
        <f>Q149*H149</f>
        <v>0.012</v>
      </c>
      <c r="S149" s="208">
        <v>0</v>
      </c>
      <c r="T149" s="20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0" t="s">
        <v>129</v>
      </c>
      <c r="AT149" s="210" t="s">
        <v>124</v>
      </c>
      <c r="AU149" s="210" t="s">
        <v>79</v>
      </c>
      <c r="AY149" s="19" t="s">
        <v>122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9" t="s">
        <v>77</v>
      </c>
      <c r="BK149" s="211">
        <f>ROUND(I149*H149,2)</f>
        <v>0</v>
      </c>
      <c r="BL149" s="19" t="s">
        <v>129</v>
      </c>
      <c r="BM149" s="210" t="s">
        <v>219</v>
      </c>
    </row>
    <row r="150" s="2" customFormat="1">
      <c r="A150" s="40"/>
      <c r="B150" s="41"/>
      <c r="C150" s="42"/>
      <c r="D150" s="212" t="s">
        <v>131</v>
      </c>
      <c r="E150" s="42"/>
      <c r="F150" s="213" t="s">
        <v>220</v>
      </c>
      <c r="G150" s="42"/>
      <c r="H150" s="42"/>
      <c r="I150" s="214"/>
      <c r="J150" s="42"/>
      <c r="K150" s="42"/>
      <c r="L150" s="46"/>
      <c r="M150" s="215"/>
      <c r="N150" s="21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131</v>
      </c>
      <c r="AU150" s="19" t="s">
        <v>79</v>
      </c>
    </row>
    <row r="151" s="2" customFormat="1">
      <c r="A151" s="40"/>
      <c r="B151" s="41"/>
      <c r="C151" s="42"/>
      <c r="D151" s="217" t="s">
        <v>133</v>
      </c>
      <c r="E151" s="42"/>
      <c r="F151" s="218" t="s">
        <v>221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133</v>
      </c>
      <c r="AU151" s="19" t="s">
        <v>79</v>
      </c>
    </row>
    <row r="152" s="2" customFormat="1" ht="24.15" customHeight="1">
      <c r="A152" s="40"/>
      <c r="B152" s="41"/>
      <c r="C152" s="199" t="s">
        <v>222</v>
      </c>
      <c r="D152" s="199" t="s">
        <v>124</v>
      </c>
      <c r="E152" s="200" t="s">
        <v>223</v>
      </c>
      <c r="F152" s="201" t="s">
        <v>224</v>
      </c>
      <c r="G152" s="202" t="s">
        <v>225</v>
      </c>
      <c r="H152" s="203">
        <v>25.5</v>
      </c>
      <c r="I152" s="204"/>
      <c r="J152" s="205">
        <f>ROUND(I152*H152,2)</f>
        <v>0</v>
      </c>
      <c r="K152" s="201" t="s">
        <v>128</v>
      </c>
      <c r="L152" s="46"/>
      <c r="M152" s="206" t="s">
        <v>19</v>
      </c>
      <c r="N152" s="207" t="s">
        <v>43</v>
      </c>
      <c r="O152" s="86"/>
      <c r="P152" s="208">
        <f>O152*H152</f>
        <v>0</v>
      </c>
      <c r="Q152" s="208">
        <v>0.0010499999999999999</v>
      </c>
      <c r="R152" s="208">
        <f>Q152*H152</f>
        <v>0.026774999999999997</v>
      </c>
      <c r="S152" s="208">
        <v>0.0061999999999999998</v>
      </c>
      <c r="T152" s="209">
        <f>S152*H152</f>
        <v>0.15809999999999999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129</v>
      </c>
      <c r="AT152" s="210" t="s">
        <v>124</v>
      </c>
      <c r="AU152" s="210" t="s">
        <v>79</v>
      </c>
      <c r="AY152" s="19" t="s">
        <v>122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77</v>
      </c>
      <c r="BK152" s="211">
        <f>ROUND(I152*H152,2)</f>
        <v>0</v>
      </c>
      <c r="BL152" s="19" t="s">
        <v>129</v>
      </c>
      <c r="BM152" s="210" t="s">
        <v>226</v>
      </c>
    </row>
    <row r="153" s="2" customFormat="1">
      <c r="A153" s="40"/>
      <c r="B153" s="41"/>
      <c r="C153" s="42"/>
      <c r="D153" s="212" t="s">
        <v>131</v>
      </c>
      <c r="E153" s="42"/>
      <c r="F153" s="213" t="s">
        <v>227</v>
      </c>
      <c r="G153" s="42"/>
      <c r="H153" s="42"/>
      <c r="I153" s="214"/>
      <c r="J153" s="42"/>
      <c r="K153" s="42"/>
      <c r="L153" s="46"/>
      <c r="M153" s="215"/>
      <c r="N153" s="21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131</v>
      </c>
      <c r="AU153" s="19" t="s">
        <v>79</v>
      </c>
    </row>
    <row r="154" s="2" customFormat="1">
      <c r="A154" s="40"/>
      <c r="B154" s="41"/>
      <c r="C154" s="42"/>
      <c r="D154" s="217" t="s">
        <v>133</v>
      </c>
      <c r="E154" s="42"/>
      <c r="F154" s="218" t="s">
        <v>228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133</v>
      </c>
      <c r="AU154" s="19" t="s">
        <v>79</v>
      </c>
    </row>
    <row r="155" s="13" customFormat="1">
      <c r="A155" s="13"/>
      <c r="B155" s="219"/>
      <c r="C155" s="220"/>
      <c r="D155" s="212" t="s">
        <v>135</v>
      </c>
      <c r="E155" s="221" t="s">
        <v>19</v>
      </c>
      <c r="F155" s="222" t="s">
        <v>229</v>
      </c>
      <c r="G155" s="220"/>
      <c r="H155" s="223">
        <v>1.6000000000000001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135</v>
      </c>
      <c r="AU155" s="229" t="s">
        <v>79</v>
      </c>
      <c r="AV155" s="13" t="s">
        <v>79</v>
      </c>
      <c r="AW155" s="13" t="s">
        <v>33</v>
      </c>
      <c r="AX155" s="13" t="s">
        <v>72</v>
      </c>
      <c r="AY155" s="229" t="s">
        <v>122</v>
      </c>
    </row>
    <row r="156" s="13" customFormat="1">
      <c r="A156" s="13"/>
      <c r="B156" s="219"/>
      <c r="C156" s="220"/>
      <c r="D156" s="212" t="s">
        <v>135</v>
      </c>
      <c r="E156" s="221" t="s">
        <v>19</v>
      </c>
      <c r="F156" s="222" t="s">
        <v>230</v>
      </c>
      <c r="G156" s="220"/>
      <c r="H156" s="223">
        <v>6.7999999999999998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135</v>
      </c>
      <c r="AU156" s="229" t="s">
        <v>79</v>
      </c>
      <c r="AV156" s="13" t="s">
        <v>79</v>
      </c>
      <c r="AW156" s="13" t="s">
        <v>33</v>
      </c>
      <c r="AX156" s="13" t="s">
        <v>72</v>
      </c>
      <c r="AY156" s="229" t="s">
        <v>122</v>
      </c>
    </row>
    <row r="157" s="13" customFormat="1">
      <c r="A157" s="13"/>
      <c r="B157" s="219"/>
      <c r="C157" s="220"/>
      <c r="D157" s="212" t="s">
        <v>135</v>
      </c>
      <c r="E157" s="221" t="s">
        <v>19</v>
      </c>
      <c r="F157" s="222" t="s">
        <v>231</v>
      </c>
      <c r="G157" s="220"/>
      <c r="H157" s="223">
        <v>13.5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135</v>
      </c>
      <c r="AU157" s="229" t="s">
        <v>79</v>
      </c>
      <c r="AV157" s="13" t="s">
        <v>79</v>
      </c>
      <c r="AW157" s="13" t="s">
        <v>33</v>
      </c>
      <c r="AX157" s="13" t="s">
        <v>72</v>
      </c>
      <c r="AY157" s="229" t="s">
        <v>122</v>
      </c>
    </row>
    <row r="158" s="13" customFormat="1">
      <c r="A158" s="13"/>
      <c r="B158" s="219"/>
      <c r="C158" s="220"/>
      <c r="D158" s="212" t="s">
        <v>135</v>
      </c>
      <c r="E158" s="221" t="s">
        <v>19</v>
      </c>
      <c r="F158" s="222" t="s">
        <v>232</v>
      </c>
      <c r="G158" s="220"/>
      <c r="H158" s="223">
        <v>3.6000000000000001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135</v>
      </c>
      <c r="AU158" s="229" t="s">
        <v>79</v>
      </c>
      <c r="AV158" s="13" t="s">
        <v>79</v>
      </c>
      <c r="AW158" s="13" t="s">
        <v>33</v>
      </c>
      <c r="AX158" s="13" t="s">
        <v>72</v>
      </c>
      <c r="AY158" s="229" t="s">
        <v>122</v>
      </c>
    </row>
    <row r="159" s="14" customFormat="1">
      <c r="A159" s="14"/>
      <c r="B159" s="230"/>
      <c r="C159" s="231"/>
      <c r="D159" s="212" t="s">
        <v>135</v>
      </c>
      <c r="E159" s="232" t="s">
        <v>19</v>
      </c>
      <c r="F159" s="233" t="s">
        <v>196</v>
      </c>
      <c r="G159" s="231"/>
      <c r="H159" s="234">
        <v>25.5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135</v>
      </c>
      <c r="AU159" s="240" t="s">
        <v>79</v>
      </c>
      <c r="AV159" s="14" t="s">
        <v>129</v>
      </c>
      <c r="AW159" s="14" t="s">
        <v>33</v>
      </c>
      <c r="AX159" s="14" t="s">
        <v>77</v>
      </c>
      <c r="AY159" s="240" t="s">
        <v>122</v>
      </c>
    </row>
    <row r="160" s="12" customFormat="1" ht="22.8" customHeight="1">
      <c r="A160" s="12"/>
      <c r="B160" s="183"/>
      <c r="C160" s="184"/>
      <c r="D160" s="185" t="s">
        <v>71</v>
      </c>
      <c r="E160" s="197" t="s">
        <v>233</v>
      </c>
      <c r="F160" s="197" t="s">
        <v>234</v>
      </c>
      <c r="G160" s="184"/>
      <c r="H160" s="184"/>
      <c r="I160" s="187"/>
      <c r="J160" s="198">
        <f>BK160</f>
        <v>0</v>
      </c>
      <c r="K160" s="184"/>
      <c r="L160" s="189"/>
      <c r="M160" s="190"/>
      <c r="N160" s="191"/>
      <c r="O160" s="191"/>
      <c r="P160" s="192">
        <f>SUM(P161:P173)</f>
        <v>0</v>
      </c>
      <c r="Q160" s="191"/>
      <c r="R160" s="192">
        <f>SUM(R161:R173)</f>
        <v>0</v>
      </c>
      <c r="S160" s="191"/>
      <c r="T160" s="193">
        <f>SUM(T161:T173)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4" t="s">
        <v>77</v>
      </c>
      <c r="AT160" s="195" t="s">
        <v>71</v>
      </c>
      <c r="AU160" s="195" t="s">
        <v>77</v>
      </c>
      <c r="AY160" s="194" t="s">
        <v>122</v>
      </c>
      <c r="BK160" s="196">
        <f>SUM(BK161:BK173)</f>
        <v>0</v>
      </c>
    </row>
    <row r="161" s="2" customFormat="1" ht="24.15" customHeight="1">
      <c r="A161" s="40"/>
      <c r="B161" s="41"/>
      <c r="C161" s="199" t="s">
        <v>235</v>
      </c>
      <c r="D161" s="199" t="s">
        <v>124</v>
      </c>
      <c r="E161" s="200" t="s">
        <v>236</v>
      </c>
      <c r="F161" s="201" t="s">
        <v>237</v>
      </c>
      <c r="G161" s="202" t="s">
        <v>151</v>
      </c>
      <c r="H161" s="203">
        <v>0.158</v>
      </c>
      <c r="I161" s="204"/>
      <c r="J161" s="205">
        <f>ROUND(I161*H161,2)</f>
        <v>0</v>
      </c>
      <c r="K161" s="201" t="s">
        <v>128</v>
      </c>
      <c r="L161" s="46"/>
      <c r="M161" s="206" t="s">
        <v>19</v>
      </c>
      <c r="N161" s="207" t="s">
        <v>43</v>
      </c>
      <c r="O161" s="86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0" t="s">
        <v>129</v>
      </c>
      <c r="AT161" s="210" t="s">
        <v>124</v>
      </c>
      <c r="AU161" s="210" t="s">
        <v>79</v>
      </c>
      <c r="AY161" s="19" t="s">
        <v>122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9" t="s">
        <v>77</v>
      </c>
      <c r="BK161" s="211">
        <f>ROUND(I161*H161,2)</f>
        <v>0</v>
      </c>
      <c r="BL161" s="19" t="s">
        <v>129</v>
      </c>
      <c r="BM161" s="210" t="s">
        <v>238</v>
      </c>
    </row>
    <row r="162" s="2" customFormat="1">
      <c r="A162" s="40"/>
      <c r="B162" s="41"/>
      <c r="C162" s="42"/>
      <c r="D162" s="212" t="s">
        <v>131</v>
      </c>
      <c r="E162" s="42"/>
      <c r="F162" s="213" t="s">
        <v>239</v>
      </c>
      <c r="G162" s="42"/>
      <c r="H162" s="42"/>
      <c r="I162" s="214"/>
      <c r="J162" s="42"/>
      <c r="K162" s="42"/>
      <c r="L162" s="46"/>
      <c r="M162" s="215"/>
      <c r="N162" s="21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131</v>
      </c>
      <c r="AU162" s="19" t="s">
        <v>79</v>
      </c>
    </row>
    <row r="163" s="2" customFormat="1">
      <c r="A163" s="40"/>
      <c r="B163" s="41"/>
      <c r="C163" s="42"/>
      <c r="D163" s="217" t="s">
        <v>133</v>
      </c>
      <c r="E163" s="42"/>
      <c r="F163" s="218" t="s">
        <v>240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133</v>
      </c>
      <c r="AU163" s="19" t="s">
        <v>79</v>
      </c>
    </row>
    <row r="164" s="2" customFormat="1" ht="24.15" customHeight="1">
      <c r="A164" s="40"/>
      <c r="B164" s="41"/>
      <c r="C164" s="199" t="s">
        <v>241</v>
      </c>
      <c r="D164" s="199" t="s">
        <v>124</v>
      </c>
      <c r="E164" s="200" t="s">
        <v>242</v>
      </c>
      <c r="F164" s="201" t="s">
        <v>243</v>
      </c>
      <c r="G164" s="202" t="s">
        <v>151</v>
      </c>
      <c r="H164" s="203">
        <v>0.158</v>
      </c>
      <c r="I164" s="204"/>
      <c r="J164" s="205">
        <f>ROUND(I164*H164,2)</f>
        <v>0</v>
      </c>
      <c r="K164" s="201" t="s">
        <v>128</v>
      </c>
      <c r="L164" s="46"/>
      <c r="M164" s="206" t="s">
        <v>19</v>
      </c>
      <c r="N164" s="207" t="s">
        <v>43</v>
      </c>
      <c r="O164" s="86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0" t="s">
        <v>129</v>
      </c>
      <c r="AT164" s="210" t="s">
        <v>124</v>
      </c>
      <c r="AU164" s="210" t="s">
        <v>79</v>
      </c>
      <c r="AY164" s="19" t="s">
        <v>122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9" t="s">
        <v>77</v>
      </c>
      <c r="BK164" s="211">
        <f>ROUND(I164*H164,2)</f>
        <v>0</v>
      </c>
      <c r="BL164" s="19" t="s">
        <v>129</v>
      </c>
      <c r="BM164" s="210" t="s">
        <v>244</v>
      </c>
    </row>
    <row r="165" s="2" customFormat="1">
      <c r="A165" s="40"/>
      <c r="B165" s="41"/>
      <c r="C165" s="42"/>
      <c r="D165" s="212" t="s">
        <v>131</v>
      </c>
      <c r="E165" s="42"/>
      <c r="F165" s="213" t="s">
        <v>245</v>
      </c>
      <c r="G165" s="42"/>
      <c r="H165" s="42"/>
      <c r="I165" s="214"/>
      <c r="J165" s="42"/>
      <c r="K165" s="42"/>
      <c r="L165" s="46"/>
      <c r="M165" s="215"/>
      <c r="N165" s="21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131</v>
      </c>
      <c r="AU165" s="19" t="s">
        <v>79</v>
      </c>
    </row>
    <row r="166" s="2" customFormat="1">
      <c r="A166" s="40"/>
      <c r="B166" s="41"/>
      <c r="C166" s="42"/>
      <c r="D166" s="217" t="s">
        <v>133</v>
      </c>
      <c r="E166" s="42"/>
      <c r="F166" s="218" t="s">
        <v>246</v>
      </c>
      <c r="G166" s="42"/>
      <c r="H166" s="42"/>
      <c r="I166" s="214"/>
      <c r="J166" s="42"/>
      <c r="K166" s="42"/>
      <c r="L166" s="46"/>
      <c r="M166" s="215"/>
      <c r="N166" s="21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79</v>
      </c>
    </row>
    <row r="167" s="2" customFormat="1" ht="24.15" customHeight="1">
      <c r="A167" s="40"/>
      <c r="B167" s="41"/>
      <c r="C167" s="199" t="s">
        <v>247</v>
      </c>
      <c r="D167" s="199" t="s">
        <v>124</v>
      </c>
      <c r="E167" s="200" t="s">
        <v>248</v>
      </c>
      <c r="F167" s="201" t="s">
        <v>249</v>
      </c>
      <c r="G167" s="202" t="s">
        <v>151</v>
      </c>
      <c r="H167" s="203">
        <v>2.2120000000000002</v>
      </c>
      <c r="I167" s="204"/>
      <c r="J167" s="205">
        <f>ROUND(I167*H167,2)</f>
        <v>0</v>
      </c>
      <c r="K167" s="201" t="s">
        <v>128</v>
      </c>
      <c r="L167" s="46"/>
      <c r="M167" s="206" t="s">
        <v>19</v>
      </c>
      <c r="N167" s="207" t="s">
        <v>43</v>
      </c>
      <c r="O167" s="86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0" t="s">
        <v>129</v>
      </c>
      <c r="AT167" s="210" t="s">
        <v>124</v>
      </c>
      <c r="AU167" s="210" t="s">
        <v>79</v>
      </c>
      <c r="AY167" s="19" t="s">
        <v>122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9" t="s">
        <v>77</v>
      </c>
      <c r="BK167" s="211">
        <f>ROUND(I167*H167,2)</f>
        <v>0</v>
      </c>
      <c r="BL167" s="19" t="s">
        <v>129</v>
      </c>
      <c r="BM167" s="210" t="s">
        <v>250</v>
      </c>
    </row>
    <row r="168" s="2" customFormat="1">
      <c r="A168" s="40"/>
      <c r="B168" s="41"/>
      <c r="C168" s="42"/>
      <c r="D168" s="212" t="s">
        <v>131</v>
      </c>
      <c r="E168" s="42"/>
      <c r="F168" s="213" t="s">
        <v>251</v>
      </c>
      <c r="G168" s="42"/>
      <c r="H168" s="42"/>
      <c r="I168" s="214"/>
      <c r="J168" s="42"/>
      <c r="K168" s="42"/>
      <c r="L168" s="46"/>
      <c r="M168" s="215"/>
      <c r="N168" s="21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131</v>
      </c>
      <c r="AU168" s="19" t="s">
        <v>79</v>
      </c>
    </row>
    <row r="169" s="2" customFormat="1">
      <c r="A169" s="40"/>
      <c r="B169" s="41"/>
      <c r="C169" s="42"/>
      <c r="D169" s="217" t="s">
        <v>133</v>
      </c>
      <c r="E169" s="42"/>
      <c r="F169" s="218" t="s">
        <v>252</v>
      </c>
      <c r="G169" s="42"/>
      <c r="H169" s="42"/>
      <c r="I169" s="214"/>
      <c r="J169" s="42"/>
      <c r="K169" s="42"/>
      <c r="L169" s="46"/>
      <c r="M169" s="215"/>
      <c r="N169" s="21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133</v>
      </c>
      <c r="AU169" s="19" t="s">
        <v>79</v>
      </c>
    </row>
    <row r="170" s="13" customFormat="1">
      <c r="A170" s="13"/>
      <c r="B170" s="219"/>
      <c r="C170" s="220"/>
      <c r="D170" s="212" t="s">
        <v>135</v>
      </c>
      <c r="E170" s="220"/>
      <c r="F170" s="222" t="s">
        <v>253</v>
      </c>
      <c r="G170" s="220"/>
      <c r="H170" s="223">
        <v>2.2120000000000002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135</v>
      </c>
      <c r="AU170" s="229" t="s">
        <v>79</v>
      </c>
      <c r="AV170" s="13" t="s">
        <v>79</v>
      </c>
      <c r="AW170" s="13" t="s">
        <v>4</v>
      </c>
      <c r="AX170" s="13" t="s">
        <v>77</v>
      </c>
      <c r="AY170" s="229" t="s">
        <v>122</v>
      </c>
    </row>
    <row r="171" s="2" customFormat="1" ht="44.25" customHeight="1">
      <c r="A171" s="40"/>
      <c r="B171" s="41"/>
      <c r="C171" s="199" t="s">
        <v>254</v>
      </c>
      <c r="D171" s="199" t="s">
        <v>124</v>
      </c>
      <c r="E171" s="200" t="s">
        <v>255</v>
      </c>
      <c r="F171" s="201" t="s">
        <v>256</v>
      </c>
      <c r="G171" s="202" t="s">
        <v>151</v>
      </c>
      <c r="H171" s="203">
        <v>0.158</v>
      </c>
      <c r="I171" s="204"/>
      <c r="J171" s="205">
        <f>ROUND(I171*H171,2)</f>
        <v>0</v>
      </c>
      <c r="K171" s="201" t="s">
        <v>128</v>
      </c>
      <c r="L171" s="46"/>
      <c r="M171" s="206" t="s">
        <v>19</v>
      </c>
      <c r="N171" s="207" t="s">
        <v>43</v>
      </c>
      <c r="O171" s="86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129</v>
      </c>
      <c r="AT171" s="210" t="s">
        <v>124</v>
      </c>
      <c r="AU171" s="210" t="s">
        <v>79</v>
      </c>
      <c r="AY171" s="19" t="s">
        <v>122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77</v>
      </c>
      <c r="BK171" s="211">
        <f>ROUND(I171*H171,2)</f>
        <v>0</v>
      </c>
      <c r="BL171" s="19" t="s">
        <v>129</v>
      </c>
      <c r="BM171" s="210" t="s">
        <v>257</v>
      </c>
    </row>
    <row r="172" s="2" customFormat="1">
      <c r="A172" s="40"/>
      <c r="B172" s="41"/>
      <c r="C172" s="42"/>
      <c r="D172" s="212" t="s">
        <v>131</v>
      </c>
      <c r="E172" s="42"/>
      <c r="F172" s="213" t="s">
        <v>258</v>
      </c>
      <c r="G172" s="42"/>
      <c r="H172" s="42"/>
      <c r="I172" s="214"/>
      <c r="J172" s="42"/>
      <c r="K172" s="42"/>
      <c r="L172" s="46"/>
      <c r="M172" s="215"/>
      <c r="N172" s="21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131</v>
      </c>
      <c r="AU172" s="19" t="s">
        <v>79</v>
      </c>
    </row>
    <row r="173" s="2" customFormat="1">
      <c r="A173" s="40"/>
      <c r="B173" s="41"/>
      <c r="C173" s="42"/>
      <c r="D173" s="217" t="s">
        <v>133</v>
      </c>
      <c r="E173" s="42"/>
      <c r="F173" s="218" t="s">
        <v>259</v>
      </c>
      <c r="G173" s="42"/>
      <c r="H173" s="42"/>
      <c r="I173" s="214"/>
      <c r="J173" s="42"/>
      <c r="K173" s="42"/>
      <c r="L173" s="46"/>
      <c r="M173" s="215"/>
      <c r="N173" s="216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133</v>
      </c>
      <c r="AU173" s="19" t="s">
        <v>79</v>
      </c>
    </row>
    <row r="174" s="12" customFormat="1" ht="22.8" customHeight="1">
      <c r="A174" s="12"/>
      <c r="B174" s="183"/>
      <c r="C174" s="184"/>
      <c r="D174" s="185" t="s">
        <v>71</v>
      </c>
      <c r="E174" s="197" t="s">
        <v>260</v>
      </c>
      <c r="F174" s="197" t="s">
        <v>261</v>
      </c>
      <c r="G174" s="184"/>
      <c r="H174" s="184"/>
      <c r="I174" s="187"/>
      <c r="J174" s="198">
        <f>BK174</f>
        <v>0</v>
      </c>
      <c r="K174" s="184"/>
      <c r="L174" s="189"/>
      <c r="M174" s="190"/>
      <c r="N174" s="191"/>
      <c r="O174" s="191"/>
      <c r="P174" s="192">
        <f>SUM(P175:P177)</f>
        <v>0</v>
      </c>
      <c r="Q174" s="191"/>
      <c r="R174" s="192">
        <f>SUM(R175:R177)</f>
        <v>0</v>
      </c>
      <c r="S174" s="191"/>
      <c r="T174" s="19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4" t="s">
        <v>77</v>
      </c>
      <c r="AT174" s="195" t="s">
        <v>71</v>
      </c>
      <c r="AU174" s="195" t="s">
        <v>77</v>
      </c>
      <c r="AY174" s="194" t="s">
        <v>122</v>
      </c>
      <c r="BK174" s="196">
        <f>SUM(BK175:BK177)</f>
        <v>0</v>
      </c>
    </row>
    <row r="175" s="2" customFormat="1" ht="21.75" customHeight="1">
      <c r="A175" s="40"/>
      <c r="B175" s="41"/>
      <c r="C175" s="199" t="s">
        <v>262</v>
      </c>
      <c r="D175" s="199" t="s">
        <v>124</v>
      </c>
      <c r="E175" s="200" t="s">
        <v>263</v>
      </c>
      <c r="F175" s="201" t="s">
        <v>264</v>
      </c>
      <c r="G175" s="202" t="s">
        <v>151</v>
      </c>
      <c r="H175" s="203">
        <v>6.3710000000000004</v>
      </c>
      <c r="I175" s="204"/>
      <c r="J175" s="205">
        <f>ROUND(I175*H175,2)</f>
        <v>0</v>
      </c>
      <c r="K175" s="201" t="s">
        <v>128</v>
      </c>
      <c r="L175" s="46"/>
      <c r="M175" s="206" t="s">
        <v>19</v>
      </c>
      <c r="N175" s="207" t="s">
        <v>43</v>
      </c>
      <c r="O175" s="86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129</v>
      </c>
      <c r="AT175" s="210" t="s">
        <v>124</v>
      </c>
      <c r="AU175" s="210" t="s">
        <v>79</v>
      </c>
      <c r="AY175" s="19" t="s">
        <v>122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77</v>
      </c>
      <c r="BK175" s="211">
        <f>ROUND(I175*H175,2)</f>
        <v>0</v>
      </c>
      <c r="BL175" s="19" t="s">
        <v>129</v>
      </c>
      <c r="BM175" s="210" t="s">
        <v>265</v>
      </c>
    </row>
    <row r="176" s="2" customFormat="1">
      <c r="A176" s="40"/>
      <c r="B176" s="41"/>
      <c r="C176" s="42"/>
      <c r="D176" s="212" t="s">
        <v>131</v>
      </c>
      <c r="E176" s="42"/>
      <c r="F176" s="213" t="s">
        <v>266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131</v>
      </c>
      <c r="AU176" s="19" t="s">
        <v>79</v>
      </c>
    </row>
    <row r="177" s="2" customFormat="1">
      <c r="A177" s="40"/>
      <c r="B177" s="41"/>
      <c r="C177" s="42"/>
      <c r="D177" s="217" t="s">
        <v>133</v>
      </c>
      <c r="E177" s="42"/>
      <c r="F177" s="218" t="s">
        <v>267</v>
      </c>
      <c r="G177" s="42"/>
      <c r="H177" s="42"/>
      <c r="I177" s="214"/>
      <c r="J177" s="42"/>
      <c r="K177" s="42"/>
      <c r="L177" s="46"/>
      <c r="M177" s="215"/>
      <c r="N177" s="21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133</v>
      </c>
      <c r="AU177" s="19" t="s">
        <v>79</v>
      </c>
    </row>
    <row r="178" s="12" customFormat="1" ht="25.92" customHeight="1">
      <c r="A178" s="12"/>
      <c r="B178" s="183"/>
      <c r="C178" s="184"/>
      <c r="D178" s="185" t="s">
        <v>71</v>
      </c>
      <c r="E178" s="186" t="s">
        <v>268</v>
      </c>
      <c r="F178" s="186" t="s">
        <v>269</v>
      </c>
      <c r="G178" s="184"/>
      <c r="H178" s="184"/>
      <c r="I178" s="187"/>
      <c r="J178" s="188">
        <f>BK178</f>
        <v>0</v>
      </c>
      <c r="K178" s="184"/>
      <c r="L178" s="189"/>
      <c r="M178" s="190"/>
      <c r="N178" s="191"/>
      <c r="O178" s="191"/>
      <c r="P178" s="192">
        <f>P179+P204+P239+P242+P285+P323+P386+P434+P438</f>
        <v>0</v>
      </c>
      <c r="Q178" s="191"/>
      <c r="R178" s="192">
        <f>R179+R204+R239+R242+R285+R323+R386+R434+R438</f>
        <v>4.6694119999999995</v>
      </c>
      <c r="S178" s="191"/>
      <c r="T178" s="193">
        <f>T179+T204+T239+T242+T285+T323+T386+T434+T438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4" t="s">
        <v>79</v>
      </c>
      <c r="AT178" s="195" t="s">
        <v>71</v>
      </c>
      <c r="AU178" s="195" t="s">
        <v>72</v>
      </c>
      <c r="AY178" s="194" t="s">
        <v>122</v>
      </c>
      <c r="BK178" s="196">
        <f>BK179+BK204+BK239+BK242+BK285+BK323+BK386+BK434+BK438</f>
        <v>0</v>
      </c>
    </row>
    <row r="179" s="12" customFormat="1" ht="22.8" customHeight="1">
      <c r="A179" s="12"/>
      <c r="B179" s="183"/>
      <c r="C179" s="184"/>
      <c r="D179" s="185" t="s">
        <v>71</v>
      </c>
      <c r="E179" s="197" t="s">
        <v>270</v>
      </c>
      <c r="F179" s="197" t="s">
        <v>271</v>
      </c>
      <c r="G179" s="184"/>
      <c r="H179" s="184"/>
      <c r="I179" s="187"/>
      <c r="J179" s="198">
        <f>BK179</f>
        <v>0</v>
      </c>
      <c r="K179" s="184"/>
      <c r="L179" s="189"/>
      <c r="M179" s="190"/>
      <c r="N179" s="191"/>
      <c r="O179" s="191"/>
      <c r="P179" s="192">
        <f>SUM(P180:P203)</f>
        <v>0</v>
      </c>
      <c r="Q179" s="191"/>
      <c r="R179" s="192">
        <f>SUM(R180:R203)</f>
        <v>0.0059699999999999996</v>
      </c>
      <c r="S179" s="191"/>
      <c r="T179" s="193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4" t="s">
        <v>79</v>
      </c>
      <c r="AT179" s="195" t="s">
        <v>71</v>
      </c>
      <c r="AU179" s="195" t="s">
        <v>77</v>
      </c>
      <c r="AY179" s="194" t="s">
        <v>122</v>
      </c>
      <c r="BK179" s="196">
        <f>SUM(BK180:BK203)</f>
        <v>0</v>
      </c>
    </row>
    <row r="180" s="2" customFormat="1" ht="16.5" customHeight="1">
      <c r="A180" s="40"/>
      <c r="B180" s="41"/>
      <c r="C180" s="199" t="s">
        <v>272</v>
      </c>
      <c r="D180" s="199" t="s">
        <v>124</v>
      </c>
      <c r="E180" s="200" t="s">
        <v>273</v>
      </c>
      <c r="F180" s="201" t="s">
        <v>274</v>
      </c>
      <c r="G180" s="202" t="s">
        <v>189</v>
      </c>
      <c r="H180" s="203">
        <v>1</v>
      </c>
      <c r="I180" s="204"/>
      <c r="J180" s="205">
        <f>ROUND(I180*H180,2)</f>
        <v>0</v>
      </c>
      <c r="K180" s="201" t="s">
        <v>128</v>
      </c>
      <c r="L180" s="46"/>
      <c r="M180" s="206" t="s">
        <v>19</v>
      </c>
      <c r="N180" s="207" t="s">
        <v>43</v>
      </c>
      <c r="O180" s="86"/>
      <c r="P180" s="208">
        <f>O180*H180</f>
        <v>0</v>
      </c>
      <c r="Q180" s="208">
        <v>0.0017899999999999999</v>
      </c>
      <c r="R180" s="208">
        <f>Q180*H180</f>
        <v>0.0017899999999999999</v>
      </c>
      <c r="S180" s="208">
        <v>0</v>
      </c>
      <c r="T180" s="20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0" t="s">
        <v>241</v>
      </c>
      <c r="AT180" s="210" t="s">
        <v>124</v>
      </c>
      <c r="AU180" s="210" t="s">
        <v>79</v>
      </c>
      <c r="AY180" s="19" t="s">
        <v>122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9" t="s">
        <v>77</v>
      </c>
      <c r="BK180" s="211">
        <f>ROUND(I180*H180,2)</f>
        <v>0</v>
      </c>
      <c r="BL180" s="19" t="s">
        <v>241</v>
      </c>
      <c r="BM180" s="210" t="s">
        <v>275</v>
      </c>
    </row>
    <row r="181" s="2" customFormat="1">
      <c r="A181" s="40"/>
      <c r="B181" s="41"/>
      <c r="C181" s="42"/>
      <c r="D181" s="212" t="s">
        <v>131</v>
      </c>
      <c r="E181" s="42"/>
      <c r="F181" s="213" t="s">
        <v>276</v>
      </c>
      <c r="G181" s="42"/>
      <c r="H181" s="42"/>
      <c r="I181" s="214"/>
      <c r="J181" s="42"/>
      <c r="K181" s="42"/>
      <c r="L181" s="46"/>
      <c r="M181" s="215"/>
      <c r="N181" s="21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131</v>
      </c>
      <c r="AU181" s="19" t="s">
        <v>79</v>
      </c>
    </row>
    <row r="182" s="2" customFormat="1">
      <c r="A182" s="40"/>
      <c r="B182" s="41"/>
      <c r="C182" s="42"/>
      <c r="D182" s="217" t="s">
        <v>133</v>
      </c>
      <c r="E182" s="42"/>
      <c r="F182" s="218" t="s">
        <v>277</v>
      </c>
      <c r="G182" s="42"/>
      <c r="H182" s="42"/>
      <c r="I182" s="214"/>
      <c r="J182" s="42"/>
      <c r="K182" s="42"/>
      <c r="L182" s="46"/>
      <c r="M182" s="215"/>
      <c r="N182" s="21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133</v>
      </c>
      <c r="AU182" s="19" t="s">
        <v>79</v>
      </c>
    </row>
    <row r="183" s="2" customFormat="1" ht="16.5" customHeight="1">
      <c r="A183" s="40"/>
      <c r="B183" s="41"/>
      <c r="C183" s="199" t="s">
        <v>7</v>
      </c>
      <c r="D183" s="199" t="s">
        <v>124</v>
      </c>
      <c r="E183" s="200" t="s">
        <v>278</v>
      </c>
      <c r="F183" s="201" t="s">
        <v>279</v>
      </c>
      <c r="G183" s="202" t="s">
        <v>189</v>
      </c>
      <c r="H183" s="203">
        <v>2</v>
      </c>
      <c r="I183" s="204"/>
      <c r="J183" s="205">
        <f>ROUND(I183*H183,2)</f>
        <v>0</v>
      </c>
      <c r="K183" s="201" t="s">
        <v>128</v>
      </c>
      <c r="L183" s="46"/>
      <c r="M183" s="206" t="s">
        <v>19</v>
      </c>
      <c r="N183" s="207" t="s">
        <v>43</v>
      </c>
      <c r="O183" s="86"/>
      <c r="P183" s="208">
        <f>O183*H183</f>
        <v>0</v>
      </c>
      <c r="Q183" s="208">
        <v>0.001</v>
      </c>
      <c r="R183" s="208">
        <f>Q183*H183</f>
        <v>0.002</v>
      </c>
      <c r="S183" s="208">
        <v>0</v>
      </c>
      <c r="T183" s="20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0" t="s">
        <v>241</v>
      </c>
      <c r="AT183" s="210" t="s">
        <v>124</v>
      </c>
      <c r="AU183" s="210" t="s">
        <v>79</v>
      </c>
      <c r="AY183" s="19" t="s">
        <v>122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9" t="s">
        <v>77</v>
      </c>
      <c r="BK183" s="211">
        <f>ROUND(I183*H183,2)</f>
        <v>0</v>
      </c>
      <c r="BL183" s="19" t="s">
        <v>241</v>
      </c>
      <c r="BM183" s="210" t="s">
        <v>280</v>
      </c>
    </row>
    <row r="184" s="2" customFormat="1">
      <c r="A184" s="40"/>
      <c r="B184" s="41"/>
      <c r="C184" s="42"/>
      <c r="D184" s="212" t="s">
        <v>131</v>
      </c>
      <c r="E184" s="42"/>
      <c r="F184" s="213" t="s">
        <v>281</v>
      </c>
      <c r="G184" s="42"/>
      <c r="H184" s="42"/>
      <c r="I184" s="214"/>
      <c r="J184" s="42"/>
      <c r="K184" s="42"/>
      <c r="L184" s="46"/>
      <c r="M184" s="215"/>
      <c r="N184" s="21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131</v>
      </c>
      <c r="AU184" s="19" t="s">
        <v>79</v>
      </c>
    </row>
    <row r="185" s="2" customFormat="1">
      <c r="A185" s="40"/>
      <c r="B185" s="41"/>
      <c r="C185" s="42"/>
      <c r="D185" s="217" t="s">
        <v>133</v>
      </c>
      <c r="E185" s="42"/>
      <c r="F185" s="218" t="s">
        <v>282</v>
      </c>
      <c r="G185" s="42"/>
      <c r="H185" s="42"/>
      <c r="I185" s="214"/>
      <c r="J185" s="42"/>
      <c r="K185" s="42"/>
      <c r="L185" s="46"/>
      <c r="M185" s="215"/>
      <c r="N185" s="21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133</v>
      </c>
      <c r="AU185" s="19" t="s">
        <v>79</v>
      </c>
    </row>
    <row r="186" s="2" customFormat="1" ht="16.5" customHeight="1">
      <c r="A186" s="40"/>
      <c r="B186" s="41"/>
      <c r="C186" s="199" t="s">
        <v>195</v>
      </c>
      <c r="D186" s="199" t="s">
        <v>124</v>
      </c>
      <c r="E186" s="200" t="s">
        <v>283</v>
      </c>
      <c r="F186" s="201" t="s">
        <v>284</v>
      </c>
      <c r="G186" s="202" t="s">
        <v>225</v>
      </c>
      <c r="H186" s="203">
        <v>5</v>
      </c>
      <c r="I186" s="204"/>
      <c r="J186" s="205">
        <f>ROUND(I186*H186,2)</f>
        <v>0</v>
      </c>
      <c r="K186" s="201" t="s">
        <v>128</v>
      </c>
      <c r="L186" s="46"/>
      <c r="M186" s="206" t="s">
        <v>19</v>
      </c>
      <c r="N186" s="207" t="s">
        <v>43</v>
      </c>
      <c r="O186" s="86"/>
      <c r="P186" s="208">
        <f>O186*H186</f>
        <v>0</v>
      </c>
      <c r="Q186" s="208">
        <v>0.00040000000000000002</v>
      </c>
      <c r="R186" s="208">
        <f>Q186*H186</f>
        <v>0.002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241</v>
      </c>
      <c r="AT186" s="210" t="s">
        <v>124</v>
      </c>
      <c r="AU186" s="210" t="s">
        <v>79</v>
      </c>
      <c r="AY186" s="19" t="s">
        <v>122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77</v>
      </c>
      <c r="BK186" s="211">
        <f>ROUND(I186*H186,2)</f>
        <v>0</v>
      </c>
      <c r="BL186" s="19" t="s">
        <v>241</v>
      </c>
      <c r="BM186" s="210" t="s">
        <v>285</v>
      </c>
    </row>
    <row r="187" s="2" customFormat="1">
      <c r="A187" s="40"/>
      <c r="B187" s="41"/>
      <c r="C187" s="42"/>
      <c r="D187" s="212" t="s">
        <v>131</v>
      </c>
      <c r="E187" s="42"/>
      <c r="F187" s="213" t="s">
        <v>286</v>
      </c>
      <c r="G187" s="42"/>
      <c r="H187" s="42"/>
      <c r="I187" s="214"/>
      <c r="J187" s="42"/>
      <c r="K187" s="42"/>
      <c r="L187" s="46"/>
      <c r="M187" s="215"/>
      <c r="N187" s="21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131</v>
      </c>
      <c r="AU187" s="19" t="s">
        <v>79</v>
      </c>
    </row>
    <row r="188" s="2" customFormat="1">
      <c r="A188" s="40"/>
      <c r="B188" s="41"/>
      <c r="C188" s="42"/>
      <c r="D188" s="217" t="s">
        <v>133</v>
      </c>
      <c r="E188" s="42"/>
      <c r="F188" s="218" t="s">
        <v>287</v>
      </c>
      <c r="G188" s="42"/>
      <c r="H188" s="42"/>
      <c r="I188" s="214"/>
      <c r="J188" s="42"/>
      <c r="K188" s="42"/>
      <c r="L188" s="46"/>
      <c r="M188" s="215"/>
      <c r="N188" s="21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133</v>
      </c>
      <c r="AU188" s="19" t="s">
        <v>79</v>
      </c>
    </row>
    <row r="189" s="15" customFormat="1">
      <c r="A189" s="15"/>
      <c r="B189" s="241"/>
      <c r="C189" s="242"/>
      <c r="D189" s="212" t="s">
        <v>135</v>
      </c>
      <c r="E189" s="243" t="s">
        <v>19</v>
      </c>
      <c r="F189" s="244" t="s">
        <v>288</v>
      </c>
      <c r="G189" s="242"/>
      <c r="H189" s="243" t="s">
        <v>19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0" t="s">
        <v>135</v>
      </c>
      <c r="AU189" s="250" t="s">
        <v>79</v>
      </c>
      <c r="AV189" s="15" t="s">
        <v>77</v>
      </c>
      <c r="AW189" s="15" t="s">
        <v>33</v>
      </c>
      <c r="AX189" s="15" t="s">
        <v>72</v>
      </c>
      <c r="AY189" s="250" t="s">
        <v>122</v>
      </c>
    </row>
    <row r="190" s="13" customFormat="1">
      <c r="A190" s="13"/>
      <c r="B190" s="219"/>
      <c r="C190" s="220"/>
      <c r="D190" s="212" t="s">
        <v>135</v>
      </c>
      <c r="E190" s="221" t="s">
        <v>19</v>
      </c>
      <c r="F190" s="222" t="s">
        <v>156</v>
      </c>
      <c r="G190" s="220"/>
      <c r="H190" s="223">
        <v>5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135</v>
      </c>
      <c r="AU190" s="229" t="s">
        <v>79</v>
      </c>
      <c r="AV190" s="13" t="s">
        <v>79</v>
      </c>
      <c r="AW190" s="13" t="s">
        <v>33</v>
      </c>
      <c r="AX190" s="13" t="s">
        <v>77</v>
      </c>
      <c r="AY190" s="229" t="s">
        <v>122</v>
      </c>
    </row>
    <row r="191" s="2" customFormat="1" ht="24.15" customHeight="1">
      <c r="A191" s="40"/>
      <c r="B191" s="41"/>
      <c r="C191" s="199" t="s">
        <v>289</v>
      </c>
      <c r="D191" s="199" t="s">
        <v>124</v>
      </c>
      <c r="E191" s="200" t="s">
        <v>290</v>
      </c>
      <c r="F191" s="201" t="s">
        <v>291</v>
      </c>
      <c r="G191" s="202" t="s">
        <v>189</v>
      </c>
      <c r="H191" s="203">
        <v>1</v>
      </c>
      <c r="I191" s="204"/>
      <c r="J191" s="205">
        <f>ROUND(I191*H191,2)</f>
        <v>0</v>
      </c>
      <c r="K191" s="201" t="s">
        <v>128</v>
      </c>
      <c r="L191" s="46"/>
      <c r="M191" s="206" t="s">
        <v>19</v>
      </c>
      <c r="N191" s="207" t="s">
        <v>43</v>
      </c>
      <c r="O191" s="86"/>
      <c r="P191" s="208">
        <f>O191*H191</f>
        <v>0</v>
      </c>
      <c r="Q191" s="208">
        <v>6.0000000000000002E-05</v>
      </c>
      <c r="R191" s="208">
        <f>Q191*H191</f>
        <v>6.0000000000000002E-05</v>
      </c>
      <c r="S191" s="208">
        <v>0</v>
      </c>
      <c r="T191" s="20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0" t="s">
        <v>241</v>
      </c>
      <c r="AT191" s="210" t="s">
        <v>124</v>
      </c>
      <c r="AU191" s="210" t="s">
        <v>79</v>
      </c>
      <c r="AY191" s="19" t="s">
        <v>122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9" t="s">
        <v>77</v>
      </c>
      <c r="BK191" s="211">
        <f>ROUND(I191*H191,2)</f>
        <v>0</v>
      </c>
      <c r="BL191" s="19" t="s">
        <v>241</v>
      </c>
      <c r="BM191" s="210" t="s">
        <v>292</v>
      </c>
    </row>
    <row r="192" s="2" customFormat="1">
      <c r="A192" s="40"/>
      <c r="B192" s="41"/>
      <c r="C192" s="42"/>
      <c r="D192" s="212" t="s">
        <v>131</v>
      </c>
      <c r="E192" s="42"/>
      <c r="F192" s="213" t="s">
        <v>293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131</v>
      </c>
      <c r="AU192" s="19" t="s">
        <v>79</v>
      </c>
    </row>
    <row r="193" s="2" customFormat="1">
      <c r="A193" s="40"/>
      <c r="B193" s="41"/>
      <c r="C193" s="42"/>
      <c r="D193" s="217" t="s">
        <v>133</v>
      </c>
      <c r="E193" s="42"/>
      <c r="F193" s="218" t="s">
        <v>294</v>
      </c>
      <c r="G193" s="42"/>
      <c r="H193" s="42"/>
      <c r="I193" s="214"/>
      <c r="J193" s="42"/>
      <c r="K193" s="42"/>
      <c r="L193" s="46"/>
      <c r="M193" s="215"/>
      <c r="N193" s="21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79</v>
      </c>
    </row>
    <row r="194" s="2" customFormat="1" ht="16.5" customHeight="1">
      <c r="A194" s="40"/>
      <c r="B194" s="41"/>
      <c r="C194" s="251" t="s">
        <v>295</v>
      </c>
      <c r="D194" s="251" t="s">
        <v>296</v>
      </c>
      <c r="E194" s="252" t="s">
        <v>297</v>
      </c>
      <c r="F194" s="253" t="s">
        <v>298</v>
      </c>
      <c r="G194" s="254" t="s">
        <v>189</v>
      </c>
      <c r="H194" s="255">
        <v>1</v>
      </c>
      <c r="I194" s="256"/>
      <c r="J194" s="257">
        <f>ROUND(I194*H194,2)</f>
        <v>0</v>
      </c>
      <c r="K194" s="253" t="s">
        <v>128</v>
      </c>
      <c r="L194" s="258"/>
      <c r="M194" s="259" t="s">
        <v>19</v>
      </c>
      <c r="N194" s="260" t="s">
        <v>43</v>
      </c>
      <c r="O194" s="86"/>
      <c r="P194" s="208">
        <f>O194*H194</f>
        <v>0</v>
      </c>
      <c r="Q194" s="208">
        <v>0.00012</v>
      </c>
      <c r="R194" s="208">
        <f>Q194*H194</f>
        <v>0.00012</v>
      </c>
      <c r="S194" s="208">
        <v>0</v>
      </c>
      <c r="T194" s="20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0" t="s">
        <v>299</v>
      </c>
      <c r="AT194" s="210" t="s">
        <v>296</v>
      </c>
      <c r="AU194" s="210" t="s">
        <v>79</v>
      </c>
      <c r="AY194" s="19" t="s">
        <v>122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9" t="s">
        <v>77</v>
      </c>
      <c r="BK194" s="211">
        <f>ROUND(I194*H194,2)</f>
        <v>0</v>
      </c>
      <c r="BL194" s="19" t="s">
        <v>241</v>
      </c>
      <c r="BM194" s="210" t="s">
        <v>300</v>
      </c>
    </row>
    <row r="195" s="2" customFormat="1">
      <c r="A195" s="40"/>
      <c r="B195" s="41"/>
      <c r="C195" s="42"/>
      <c r="D195" s="212" t="s">
        <v>131</v>
      </c>
      <c r="E195" s="42"/>
      <c r="F195" s="213" t="s">
        <v>298</v>
      </c>
      <c r="G195" s="42"/>
      <c r="H195" s="42"/>
      <c r="I195" s="214"/>
      <c r="J195" s="42"/>
      <c r="K195" s="42"/>
      <c r="L195" s="46"/>
      <c r="M195" s="215"/>
      <c r="N195" s="21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131</v>
      </c>
      <c r="AU195" s="19" t="s">
        <v>79</v>
      </c>
    </row>
    <row r="196" s="2" customFormat="1" ht="21.75" customHeight="1">
      <c r="A196" s="40"/>
      <c r="B196" s="41"/>
      <c r="C196" s="199" t="s">
        <v>301</v>
      </c>
      <c r="D196" s="199" t="s">
        <v>124</v>
      </c>
      <c r="E196" s="200" t="s">
        <v>302</v>
      </c>
      <c r="F196" s="201" t="s">
        <v>303</v>
      </c>
      <c r="G196" s="202" t="s">
        <v>225</v>
      </c>
      <c r="H196" s="203">
        <v>5</v>
      </c>
      <c r="I196" s="204"/>
      <c r="J196" s="205">
        <f>ROUND(I196*H196,2)</f>
        <v>0</v>
      </c>
      <c r="K196" s="201" t="s">
        <v>128</v>
      </c>
      <c r="L196" s="46"/>
      <c r="M196" s="206" t="s">
        <v>19</v>
      </c>
      <c r="N196" s="207" t="s">
        <v>43</v>
      </c>
      <c r="O196" s="86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0" t="s">
        <v>241</v>
      </c>
      <c r="AT196" s="210" t="s">
        <v>124</v>
      </c>
      <c r="AU196" s="210" t="s">
        <v>79</v>
      </c>
      <c r="AY196" s="19" t="s">
        <v>122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9" t="s">
        <v>77</v>
      </c>
      <c r="BK196" s="211">
        <f>ROUND(I196*H196,2)</f>
        <v>0</v>
      </c>
      <c r="BL196" s="19" t="s">
        <v>241</v>
      </c>
      <c r="BM196" s="210" t="s">
        <v>304</v>
      </c>
    </row>
    <row r="197" s="2" customFormat="1">
      <c r="A197" s="40"/>
      <c r="B197" s="41"/>
      <c r="C197" s="42"/>
      <c r="D197" s="212" t="s">
        <v>131</v>
      </c>
      <c r="E197" s="42"/>
      <c r="F197" s="213" t="s">
        <v>305</v>
      </c>
      <c r="G197" s="42"/>
      <c r="H197" s="42"/>
      <c r="I197" s="214"/>
      <c r="J197" s="42"/>
      <c r="K197" s="42"/>
      <c r="L197" s="46"/>
      <c r="M197" s="215"/>
      <c r="N197" s="21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131</v>
      </c>
      <c r="AU197" s="19" t="s">
        <v>79</v>
      </c>
    </row>
    <row r="198" s="2" customFormat="1">
      <c r="A198" s="40"/>
      <c r="B198" s="41"/>
      <c r="C198" s="42"/>
      <c r="D198" s="217" t="s">
        <v>133</v>
      </c>
      <c r="E198" s="42"/>
      <c r="F198" s="218" t="s">
        <v>306</v>
      </c>
      <c r="G198" s="42"/>
      <c r="H198" s="42"/>
      <c r="I198" s="214"/>
      <c r="J198" s="42"/>
      <c r="K198" s="42"/>
      <c r="L198" s="46"/>
      <c r="M198" s="215"/>
      <c r="N198" s="21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79</v>
      </c>
    </row>
    <row r="199" s="2" customFormat="1" ht="24.15" customHeight="1">
      <c r="A199" s="40"/>
      <c r="B199" s="41"/>
      <c r="C199" s="199" t="s">
        <v>307</v>
      </c>
      <c r="D199" s="199" t="s">
        <v>124</v>
      </c>
      <c r="E199" s="200" t="s">
        <v>308</v>
      </c>
      <c r="F199" s="201" t="s">
        <v>309</v>
      </c>
      <c r="G199" s="202" t="s">
        <v>151</v>
      </c>
      <c r="H199" s="203">
        <v>0.0060000000000000001</v>
      </c>
      <c r="I199" s="204"/>
      <c r="J199" s="205">
        <f>ROUND(I199*H199,2)</f>
        <v>0</v>
      </c>
      <c r="K199" s="201" t="s">
        <v>128</v>
      </c>
      <c r="L199" s="46"/>
      <c r="M199" s="206" t="s">
        <v>19</v>
      </c>
      <c r="N199" s="207" t="s">
        <v>43</v>
      </c>
      <c r="O199" s="86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0" t="s">
        <v>241</v>
      </c>
      <c r="AT199" s="210" t="s">
        <v>124</v>
      </c>
      <c r="AU199" s="210" t="s">
        <v>79</v>
      </c>
      <c r="AY199" s="19" t="s">
        <v>122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9" t="s">
        <v>77</v>
      </c>
      <c r="BK199" s="211">
        <f>ROUND(I199*H199,2)</f>
        <v>0</v>
      </c>
      <c r="BL199" s="19" t="s">
        <v>241</v>
      </c>
      <c r="BM199" s="210" t="s">
        <v>310</v>
      </c>
    </row>
    <row r="200" s="2" customFormat="1">
      <c r="A200" s="40"/>
      <c r="B200" s="41"/>
      <c r="C200" s="42"/>
      <c r="D200" s="212" t="s">
        <v>131</v>
      </c>
      <c r="E200" s="42"/>
      <c r="F200" s="213" t="s">
        <v>311</v>
      </c>
      <c r="G200" s="42"/>
      <c r="H200" s="42"/>
      <c r="I200" s="214"/>
      <c r="J200" s="42"/>
      <c r="K200" s="42"/>
      <c r="L200" s="46"/>
      <c r="M200" s="215"/>
      <c r="N200" s="21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131</v>
      </c>
      <c r="AU200" s="19" t="s">
        <v>79</v>
      </c>
    </row>
    <row r="201" s="2" customFormat="1">
      <c r="A201" s="40"/>
      <c r="B201" s="41"/>
      <c r="C201" s="42"/>
      <c r="D201" s="217" t="s">
        <v>133</v>
      </c>
      <c r="E201" s="42"/>
      <c r="F201" s="218" t="s">
        <v>312</v>
      </c>
      <c r="G201" s="42"/>
      <c r="H201" s="42"/>
      <c r="I201" s="214"/>
      <c r="J201" s="42"/>
      <c r="K201" s="42"/>
      <c r="L201" s="46"/>
      <c r="M201" s="215"/>
      <c r="N201" s="21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133</v>
      </c>
      <c r="AU201" s="19" t="s">
        <v>79</v>
      </c>
    </row>
    <row r="202" s="2" customFormat="1" ht="33" customHeight="1">
      <c r="A202" s="40"/>
      <c r="B202" s="41"/>
      <c r="C202" s="199" t="s">
        <v>313</v>
      </c>
      <c r="D202" s="199" t="s">
        <v>124</v>
      </c>
      <c r="E202" s="200" t="s">
        <v>314</v>
      </c>
      <c r="F202" s="201" t="s">
        <v>315</v>
      </c>
      <c r="G202" s="202" t="s">
        <v>316</v>
      </c>
      <c r="H202" s="203">
        <v>1</v>
      </c>
      <c r="I202" s="204"/>
      <c r="J202" s="205">
        <f>ROUND(I202*H202,2)</f>
        <v>0</v>
      </c>
      <c r="K202" s="201" t="s">
        <v>19</v>
      </c>
      <c r="L202" s="46"/>
      <c r="M202" s="206" t="s">
        <v>19</v>
      </c>
      <c r="N202" s="207" t="s">
        <v>43</v>
      </c>
      <c r="O202" s="86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0" t="s">
        <v>241</v>
      </c>
      <c r="AT202" s="210" t="s">
        <v>124</v>
      </c>
      <c r="AU202" s="210" t="s">
        <v>79</v>
      </c>
      <c r="AY202" s="19" t="s">
        <v>122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9" t="s">
        <v>77</v>
      </c>
      <c r="BK202" s="211">
        <f>ROUND(I202*H202,2)</f>
        <v>0</v>
      </c>
      <c r="BL202" s="19" t="s">
        <v>241</v>
      </c>
      <c r="BM202" s="210" t="s">
        <v>317</v>
      </c>
    </row>
    <row r="203" s="2" customFormat="1">
      <c r="A203" s="40"/>
      <c r="B203" s="41"/>
      <c r="C203" s="42"/>
      <c r="D203" s="212" t="s">
        <v>131</v>
      </c>
      <c r="E203" s="42"/>
      <c r="F203" s="213" t="s">
        <v>315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131</v>
      </c>
      <c r="AU203" s="19" t="s">
        <v>79</v>
      </c>
    </row>
    <row r="204" s="12" customFormat="1" ht="22.8" customHeight="1">
      <c r="A204" s="12"/>
      <c r="B204" s="183"/>
      <c r="C204" s="184"/>
      <c r="D204" s="185" t="s">
        <v>71</v>
      </c>
      <c r="E204" s="197" t="s">
        <v>318</v>
      </c>
      <c r="F204" s="197" t="s">
        <v>319</v>
      </c>
      <c r="G204" s="184"/>
      <c r="H204" s="184"/>
      <c r="I204" s="187"/>
      <c r="J204" s="198">
        <f>BK204</f>
        <v>0</v>
      </c>
      <c r="K204" s="184"/>
      <c r="L204" s="189"/>
      <c r="M204" s="190"/>
      <c r="N204" s="191"/>
      <c r="O204" s="191"/>
      <c r="P204" s="192">
        <f>SUM(P205:P238)</f>
        <v>0</v>
      </c>
      <c r="Q204" s="191"/>
      <c r="R204" s="192">
        <f>SUM(R205:R238)</f>
        <v>0.0050899999999999999</v>
      </c>
      <c r="S204" s="191"/>
      <c r="T204" s="193">
        <f>SUM(T205:T238)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4" t="s">
        <v>79</v>
      </c>
      <c r="AT204" s="195" t="s">
        <v>71</v>
      </c>
      <c r="AU204" s="195" t="s">
        <v>77</v>
      </c>
      <c r="AY204" s="194" t="s">
        <v>122</v>
      </c>
      <c r="BK204" s="196">
        <f>SUM(BK205:BK238)</f>
        <v>0</v>
      </c>
    </row>
    <row r="205" s="2" customFormat="1" ht="21.75" customHeight="1">
      <c r="A205" s="40"/>
      <c r="B205" s="41"/>
      <c r="C205" s="199" t="s">
        <v>320</v>
      </c>
      <c r="D205" s="199" t="s">
        <v>124</v>
      </c>
      <c r="E205" s="200" t="s">
        <v>321</v>
      </c>
      <c r="F205" s="201" t="s">
        <v>322</v>
      </c>
      <c r="G205" s="202" t="s">
        <v>189</v>
      </c>
      <c r="H205" s="203">
        <v>2</v>
      </c>
      <c r="I205" s="204"/>
      <c r="J205" s="205">
        <f>ROUND(I205*H205,2)</f>
        <v>0</v>
      </c>
      <c r="K205" s="201" t="s">
        <v>128</v>
      </c>
      <c r="L205" s="46"/>
      <c r="M205" s="206" t="s">
        <v>19</v>
      </c>
      <c r="N205" s="207" t="s">
        <v>43</v>
      </c>
      <c r="O205" s="86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241</v>
      </c>
      <c r="AT205" s="210" t="s">
        <v>124</v>
      </c>
      <c r="AU205" s="210" t="s">
        <v>79</v>
      </c>
      <c r="AY205" s="19" t="s">
        <v>122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77</v>
      </c>
      <c r="BK205" s="211">
        <f>ROUND(I205*H205,2)</f>
        <v>0</v>
      </c>
      <c r="BL205" s="19" t="s">
        <v>241</v>
      </c>
      <c r="BM205" s="210" t="s">
        <v>323</v>
      </c>
    </row>
    <row r="206" s="2" customFormat="1">
      <c r="A206" s="40"/>
      <c r="B206" s="41"/>
      <c r="C206" s="42"/>
      <c r="D206" s="212" t="s">
        <v>131</v>
      </c>
      <c r="E206" s="42"/>
      <c r="F206" s="213" t="s">
        <v>324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131</v>
      </c>
      <c r="AU206" s="19" t="s">
        <v>79</v>
      </c>
    </row>
    <row r="207" s="2" customFormat="1">
      <c r="A207" s="40"/>
      <c r="B207" s="41"/>
      <c r="C207" s="42"/>
      <c r="D207" s="217" t="s">
        <v>133</v>
      </c>
      <c r="E207" s="42"/>
      <c r="F207" s="218" t="s">
        <v>325</v>
      </c>
      <c r="G207" s="42"/>
      <c r="H207" s="42"/>
      <c r="I207" s="214"/>
      <c r="J207" s="42"/>
      <c r="K207" s="42"/>
      <c r="L207" s="46"/>
      <c r="M207" s="215"/>
      <c r="N207" s="21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133</v>
      </c>
      <c r="AU207" s="19" t="s">
        <v>79</v>
      </c>
    </row>
    <row r="208" s="2" customFormat="1" ht="24.15" customHeight="1">
      <c r="A208" s="40"/>
      <c r="B208" s="41"/>
      <c r="C208" s="199" t="s">
        <v>326</v>
      </c>
      <c r="D208" s="199" t="s">
        <v>124</v>
      </c>
      <c r="E208" s="200" t="s">
        <v>327</v>
      </c>
      <c r="F208" s="201" t="s">
        <v>328</v>
      </c>
      <c r="G208" s="202" t="s">
        <v>189</v>
      </c>
      <c r="H208" s="203">
        <v>3</v>
      </c>
      <c r="I208" s="204"/>
      <c r="J208" s="205">
        <f>ROUND(I208*H208,2)</f>
        <v>0</v>
      </c>
      <c r="K208" s="201" t="s">
        <v>128</v>
      </c>
      <c r="L208" s="46"/>
      <c r="M208" s="206" t="s">
        <v>19</v>
      </c>
      <c r="N208" s="207" t="s">
        <v>43</v>
      </c>
      <c r="O208" s="86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0" t="s">
        <v>241</v>
      </c>
      <c r="AT208" s="210" t="s">
        <v>124</v>
      </c>
      <c r="AU208" s="210" t="s">
        <v>79</v>
      </c>
      <c r="AY208" s="19" t="s">
        <v>122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9" t="s">
        <v>77</v>
      </c>
      <c r="BK208" s="211">
        <f>ROUND(I208*H208,2)</f>
        <v>0</v>
      </c>
      <c r="BL208" s="19" t="s">
        <v>241</v>
      </c>
      <c r="BM208" s="210" t="s">
        <v>329</v>
      </c>
    </row>
    <row r="209" s="2" customFormat="1">
      <c r="A209" s="40"/>
      <c r="B209" s="41"/>
      <c r="C209" s="42"/>
      <c r="D209" s="212" t="s">
        <v>131</v>
      </c>
      <c r="E209" s="42"/>
      <c r="F209" s="213" t="s">
        <v>330</v>
      </c>
      <c r="G209" s="42"/>
      <c r="H209" s="42"/>
      <c r="I209" s="214"/>
      <c r="J209" s="42"/>
      <c r="K209" s="42"/>
      <c r="L209" s="46"/>
      <c r="M209" s="215"/>
      <c r="N209" s="21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131</v>
      </c>
      <c r="AU209" s="19" t="s">
        <v>79</v>
      </c>
    </row>
    <row r="210" s="2" customFormat="1">
      <c r="A210" s="40"/>
      <c r="B210" s="41"/>
      <c r="C210" s="42"/>
      <c r="D210" s="217" t="s">
        <v>133</v>
      </c>
      <c r="E210" s="42"/>
      <c r="F210" s="218" t="s">
        <v>331</v>
      </c>
      <c r="G210" s="42"/>
      <c r="H210" s="42"/>
      <c r="I210" s="214"/>
      <c r="J210" s="42"/>
      <c r="K210" s="42"/>
      <c r="L210" s="46"/>
      <c r="M210" s="215"/>
      <c r="N210" s="216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133</v>
      </c>
      <c r="AU210" s="19" t="s">
        <v>79</v>
      </c>
    </row>
    <row r="211" s="2" customFormat="1" ht="16.5" customHeight="1">
      <c r="A211" s="40"/>
      <c r="B211" s="41"/>
      <c r="C211" s="251" t="s">
        <v>332</v>
      </c>
      <c r="D211" s="251" t="s">
        <v>296</v>
      </c>
      <c r="E211" s="252" t="s">
        <v>333</v>
      </c>
      <c r="F211" s="253" t="s">
        <v>334</v>
      </c>
      <c r="G211" s="254" t="s">
        <v>189</v>
      </c>
      <c r="H211" s="255">
        <v>1</v>
      </c>
      <c r="I211" s="256"/>
      <c r="J211" s="257">
        <f>ROUND(I211*H211,2)</f>
        <v>0</v>
      </c>
      <c r="K211" s="253" t="s">
        <v>128</v>
      </c>
      <c r="L211" s="258"/>
      <c r="M211" s="259" t="s">
        <v>19</v>
      </c>
      <c r="N211" s="260" t="s">
        <v>43</v>
      </c>
      <c r="O211" s="86"/>
      <c r="P211" s="208">
        <f>O211*H211</f>
        <v>0</v>
      </c>
      <c r="Q211" s="208">
        <v>4.0000000000000003E-05</v>
      </c>
      <c r="R211" s="208">
        <f>Q211*H211</f>
        <v>4.0000000000000003E-05</v>
      </c>
      <c r="S211" s="208">
        <v>0</v>
      </c>
      <c r="T211" s="20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0" t="s">
        <v>299</v>
      </c>
      <c r="AT211" s="210" t="s">
        <v>296</v>
      </c>
      <c r="AU211" s="210" t="s">
        <v>79</v>
      </c>
      <c r="AY211" s="19" t="s">
        <v>122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9" t="s">
        <v>77</v>
      </c>
      <c r="BK211" s="211">
        <f>ROUND(I211*H211,2)</f>
        <v>0</v>
      </c>
      <c r="BL211" s="19" t="s">
        <v>241</v>
      </c>
      <c r="BM211" s="210" t="s">
        <v>335</v>
      </c>
    </row>
    <row r="212" s="2" customFormat="1">
      <c r="A212" s="40"/>
      <c r="B212" s="41"/>
      <c r="C212" s="42"/>
      <c r="D212" s="212" t="s">
        <v>131</v>
      </c>
      <c r="E212" s="42"/>
      <c r="F212" s="213" t="s">
        <v>334</v>
      </c>
      <c r="G212" s="42"/>
      <c r="H212" s="42"/>
      <c r="I212" s="214"/>
      <c r="J212" s="42"/>
      <c r="K212" s="42"/>
      <c r="L212" s="46"/>
      <c r="M212" s="215"/>
      <c r="N212" s="21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131</v>
      </c>
      <c r="AU212" s="19" t="s">
        <v>79</v>
      </c>
    </row>
    <row r="213" s="2" customFormat="1" ht="24.15" customHeight="1">
      <c r="A213" s="40"/>
      <c r="B213" s="41"/>
      <c r="C213" s="199" t="s">
        <v>336</v>
      </c>
      <c r="D213" s="199" t="s">
        <v>124</v>
      </c>
      <c r="E213" s="200" t="s">
        <v>337</v>
      </c>
      <c r="F213" s="201" t="s">
        <v>338</v>
      </c>
      <c r="G213" s="202" t="s">
        <v>225</v>
      </c>
      <c r="H213" s="203">
        <v>5</v>
      </c>
      <c r="I213" s="204"/>
      <c r="J213" s="205">
        <f>ROUND(I213*H213,2)</f>
        <v>0</v>
      </c>
      <c r="K213" s="201" t="s">
        <v>128</v>
      </c>
      <c r="L213" s="46"/>
      <c r="M213" s="206" t="s">
        <v>19</v>
      </c>
      <c r="N213" s="207" t="s">
        <v>43</v>
      </c>
      <c r="O213" s="86"/>
      <c r="P213" s="208">
        <f>O213*H213</f>
        <v>0</v>
      </c>
      <c r="Q213" s="208">
        <v>0.00088000000000000003</v>
      </c>
      <c r="R213" s="208">
        <f>Q213*H213</f>
        <v>0.0044000000000000003</v>
      </c>
      <c r="S213" s="208">
        <v>0</v>
      </c>
      <c r="T213" s="20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0" t="s">
        <v>241</v>
      </c>
      <c r="AT213" s="210" t="s">
        <v>124</v>
      </c>
      <c r="AU213" s="210" t="s">
        <v>79</v>
      </c>
      <c r="AY213" s="19" t="s">
        <v>122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9" t="s">
        <v>77</v>
      </c>
      <c r="BK213" s="211">
        <f>ROUND(I213*H213,2)</f>
        <v>0</v>
      </c>
      <c r="BL213" s="19" t="s">
        <v>241</v>
      </c>
      <c r="BM213" s="210" t="s">
        <v>339</v>
      </c>
    </row>
    <row r="214" s="2" customFormat="1">
      <c r="A214" s="40"/>
      <c r="B214" s="41"/>
      <c r="C214" s="42"/>
      <c r="D214" s="212" t="s">
        <v>131</v>
      </c>
      <c r="E214" s="42"/>
      <c r="F214" s="213" t="s">
        <v>340</v>
      </c>
      <c r="G214" s="42"/>
      <c r="H214" s="42"/>
      <c r="I214" s="214"/>
      <c r="J214" s="42"/>
      <c r="K214" s="42"/>
      <c r="L214" s="46"/>
      <c r="M214" s="215"/>
      <c r="N214" s="216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131</v>
      </c>
      <c r="AU214" s="19" t="s">
        <v>79</v>
      </c>
    </row>
    <row r="215" s="2" customFormat="1">
      <c r="A215" s="40"/>
      <c r="B215" s="41"/>
      <c r="C215" s="42"/>
      <c r="D215" s="217" t="s">
        <v>133</v>
      </c>
      <c r="E215" s="42"/>
      <c r="F215" s="218" t="s">
        <v>341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133</v>
      </c>
      <c r="AU215" s="19" t="s">
        <v>79</v>
      </c>
    </row>
    <row r="216" s="15" customFormat="1">
      <c r="A216" s="15"/>
      <c r="B216" s="241"/>
      <c r="C216" s="242"/>
      <c r="D216" s="212" t="s">
        <v>135</v>
      </c>
      <c r="E216" s="243" t="s">
        <v>19</v>
      </c>
      <c r="F216" s="244" t="s">
        <v>342</v>
      </c>
      <c r="G216" s="242"/>
      <c r="H216" s="243" t="s">
        <v>19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0" t="s">
        <v>135</v>
      </c>
      <c r="AU216" s="250" t="s">
        <v>79</v>
      </c>
      <c r="AV216" s="15" t="s">
        <v>77</v>
      </c>
      <c r="AW216" s="15" t="s">
        <v>33</v>
      </c>
      <c r="AX216" s="15" t="s">
        <v>72</v>
      </c>
      <c r="AY216" s="250" t="s">
        <v>122</v>
      </c>
    </row>
    <row r="217" s="13" customFormat="1">
      <c r="A217" s="13"/>
      <c r="B217" s="219"/>
      <c r="C217" s="220"/>
      <c r="D217" s="212" t="s">
        <v>135</v>
      </c>
      <c r="E217" s="221" t="s">
        <v>19</v>
      </c>
      <c r="F217" s="222" t="s">
        <v>156</v>
      </c>
      <c r="G217" s="220"/>
      <c r="H217" s="223">
        <v>5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135</v>
      </c>
      <c r="AU217" s="229" t="s">
        <v>79</v>
      </c>
      <c r="AV217" s="13" t="s">
        <v>79</v>
      </c>
      <c r="AW217" s="13" t="s">
        <v>33</v>
      </c>
      <c r="AX217" s="13" t="s">
        <v>77</v>
      </c>
      <c r="AY217" s="229" t="s">
        <v>122</v>
      </c>
    </row>
    <row r="218" s="2" customFormat="1" ht="24.15" customHeight="1">
      <c r="A218" s="40"/>
      <c r="B218" s="41"/>
      <c r="C218" s="199" t="s">
        <v>299</v>
      </c>
      <c r="D218" s="199" t="s">
        <v>124</v>
      </c>
      <c r="E218" s="200" t="s">
        <v>343</v>
      </c>
      <c r="F218" s="201" t="s">
        <v>344</v>
      </c>
      <c r="G218" s="202" t="s">
        <v>345</v>
      </c>
      <c r="H218" s="203">
        <v>1</v>
      </c>
      <c r="I218" s="204"/>
      <c r="J218" s="205">
        <f>ROUND(I218*H218,2)</f>
        <v>0</v>
      </c>
      <c r="K218" s="201" t="s">
        <v>128</v>
      </c>
      <c r="L218" s="46"/>
      <c r="M218" s="206" t="s">
        <v>19</v>
      </c>
      <c r="N218" s="207" t="s">
        <v>43</v>
      </c>
      <c r="O218" s="86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0" t="s">
        <v>241</v>
      </c>
      <c r="AT218" s="210" t="s">
        <v>124</v>
      </c>
      <c r="AU218" s="210" t="s">
        <v>79</v>
      </c>
      <c r="AY218" s="19" t="s">
        <v>122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9" t="s">
        <v>77</v>
      </c>
      <c r="BK218" s="211">
        <f>ROUND(I218*H218,2)</f>
        <v>0</v>
      </c>
      <c r="BL218" s="19" t="s">
        <v>241</v>
      </c>
      <c r="BM218" s="210" t="s">
        <v>346</v>
      </c>
    </row>
    <row r="219" s="2" customFormat="1">
      <c r="A219" s="40"/>
      <c r="B219" s="41"/>
      <c r="C219" s="42"/>
      <c r="D219" s="212" t="s">
        <v>131</v>
      </c>
      <c r="E219" s="42"/>
      <c r="F219" s="213" t="s">
        <v>347</v>
      </c>
      <c r="G219" s="42"/>
      <c r="H219" s="42"/>
      <c r="I219" s="214"/>
      <c r="J219" s="42"/>
      <c r="K219" s="42"/>
      <c r="L219" s="46"/>
      <c r="M219" s="215"/>
      <c r="N219" s="21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131</v>
      </c>
      <c r="AU219" s="19" t="s">
        <v>79</v>
      </c>
    </row>
    <row r="220" s="2" customFormat="1">
      <c r="A220" s="40"/>
      <c r="B220" s="41"/>
      <c r="C220" s="42"/>
      <c r="D220" s="217" t="s">
        <v>133</v>
      </c>
      <c r="E220" s="42"/>
      <c r="F220" s="218" t="s">
        <v>348</v>
      </c>
      <c r="G220" s="42"/>
      <c r="H220" s="42"/>
      <c r="I220" s="214"/>
      <c r="J220" s="42"/>
      <c r="K220" s="42"/>
      <c r="L220" s="46"/>
      <c r="M220" s="215"/>
      <c r="N220" s="21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133</v>
      </c>
      <c r="AU220" s="19" t="s">
        <v>79</v>
      </c>
    </row>
    <row r="221" s="2" customFormat="1" ht="24.15" customHeight="1">
      <c r="A221" s="40"/>
      <c r="B221" s="41"/>
      <c r="C221" s="199" t="s">
        <v>349</v>
      </c>
      <c r="D221" s="199" t="s">
        <v>124</v>
      </c>
      <c r="E221" s="200" t="s">
        <v>350</v>
      </c>
      <c r="F221" s="201" t="s">
        <v>351</v>
      </c>
      <c r="G221" s="202" t="s">
        <v>345</v>
      </c>
      <c r="H221" s="203">
        <v>1</v>
      </c>
      <c r="I221" s="204"/>
      <c r="J221" s="205">
        <f>ROUND(I221*H221,2)</f>
        <v>0</v>
      </c>
      <c r="K221" s="201" t="s">
        <v>128</v>
      </c>
      <c r="L221" s="46"/>
      <c r="M221" s="206" t="s">
        <v>19</v>
      </c>
      <c r="N221" s="207" t="s">
        <v>43</v>
      </c>
      <c r="O221" s="86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0" t="s">
        <v>241</v>
      </c>
      <c r="AT221" s="210" t="s">
        <v>124</v>
      </c>
      <c r="AU221" s="210" t="s">
        <v>79</v>
      </c>
      <c r="AY221" s="19" t="s">
        <v>122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9" t="s">
        <v>77</v>
      </c>
      <c r="BK221" s="211">
        <f>ROUND(I221*H221,2)</f>
        <v>0</v>
      </c>
      <c r="BL221" s="19" t="s">
        <v>241</v>
      </c>
      <c r="BM221" s="210" t="s">
        <v>352</v>
      </c>
    </row>
    <row r="222" s="2" customFormat="1">
      <c r="A222" s="40"/>
      <c r="B222" s="41"/>
      <c r="C222" s="42"/>
      <c r="D222" s="212" t="s">
        <v>131</v>
      </c>
      <c r="E222" s="42"/>
      <c r="F222" s="213" t="s">
        <v>353</v>
      </c>
      <c r="G222" s="42"/>
      <c r="H222" s="42"/>
      <c r="I222" s="214"/>
      <c r="J222" s="42"/>
      <c r="K222" s="42"/>
      <c r="L222" s="46"/>
      <c r="M222" s="215"/>
      <c r="N222" s="21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131</v>
      </c>
      <c r="AU222" s="19" t="s">
        <v>79</v>
      </c>
    </row>
    <row r="223" s="2" customFormat="1">
      <c r="A223" s="40"/>
      <c r="B223" s="41"/>
      <c r="C223" s="42"/>
      <c r="D223" s="217" t="s">
        <v>133</v>
      </c>
      <c r="E223" s="42"/>
      <c r="F223" s="218" t="s">
        <v>354</v>
      </c>
      <c r="G223" s="42"/>
      <c r="H223" s="42"/>
      <c r="I223" s="214"/>
      <c r="J223" s="42"/>
      <c r="K223" s="42"/>
      <c r="L223" s="46"/>
      <c r="M223" s="215"/>
      <c r="N223" s="21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133</v>
      </c>
      <c r="AU223" s="19" t="s">
        <v>79</v>
      </c>
    </row>
    <row r="224" s="2" customFormat="1" ht="37.8" customHeight="1">
      <c r="A224" s="40"/>
      <c r="B224" s="41"/>
      <c r="C224" s="199" t="s">
        <v>355</v>
      </c>
      <c r="D224" s="199" t="s">
        <v>124</v>
      </c>
      <c r="E224" s="200" t="s">
        <v>356</v>
      </c>
      <c r="F224" s="201" t="s">
        <v>357</v>
      </c>
      <c r="G224" s="202" t="s">
        <v>225</v>
      </c>
      <c r="H224" s="203">
        <v>5</v>
      </c>
      <c r="I224" s="204"/>
      <c r="J224" s="205">
        <f>ROUND(I224*H224,2)</f>
        <v>0</v>
      </c>
      <c r="K224" s="201" t="s">
        <v>128</v>
      </c>
      <c r="L224" s="46"/>
      <c r="M224" s="206" t="s">
        <v>19</v>
      </c>
      <c r="N224" s="207" t="s">
        <v>43</v>
      </c>
      <c r="O224" s="86"/>
      <c r="P224" s="208">
        <f>O224*H224</f>
        <v>0</v>
      </c>
      <c r="Q224" s="208">
        <v>0.00010000000000000001</v>
      </c>
      <c r="R224" s="208">
        <f>Q224*H224</f>
        <v>0.00050000000000000001</v>
      </c>
      <c r="S224" s="208">
        <v>0</v>
      </c>
      <c r="T224" s="209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0" t="s">
        <v>241</v>
      </c>
      <c r="AT224" s="210" t="s">
        <v>124</v>
      </c>
      <c r="AU224" s="210" t="s">
        <v>79</v>
      </c>
      <c r="AY224" s="19" t="s">
        <v>122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9" t="s">
        <v>77</v>
      </c>
      <c r="BK224" s="211">
        <f>ROUND(I224*H224,2)</f>
        <v>0</v>
      </c>
      <c r="BL224" s="19" t="s">
        <v>241</v>
      </c>
      <c r="BM224" s="210" t="s">
        <v>358</v>
      </c>
    </row>
    <row r="225" s="2" customFormat="1">
      <c r="A225" s="40"/>
      <c r="B225" s="41"/>
      <c r="C225" s="42"/>
      <c r="D225" s="212" t="s">
        <v>131</v>
      </c>
      <c r="E225" s="42"/>
      <c r="F225" s="213" t="s">
        <v>359</v>
      </c>
      <c r="G225" s="42"/>
      <c r="H225" s="42"/>
      <c r="I225" s="214"/>
      <c r="J225" s="42"/>
      <c r="K225" s="42"/>
      <c r="L225" s="46"/>
      <c r="M225" s="215"/>
      <c r="N225" s="21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131</v>
      </c>
      <c r="AU225" s="19" t="s">
        <v>79</v>
      </c>
    </row>
    <row r="226" s="2" customFormat="1">
      <c r="A226" s="40"/>
      <c r="B226" s="41"/>
      <c r="C226" s="42"/>
      <c r="D226" s="217" t="s">
        <v>133</v>
      </c>
      <c r="E226" s="42"/>
      <c r="F226" s="218" t="s">
        <v>360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133</v>
      </c>
      <c r="AU226" s="19" t="s">
        <v>79</v>
      </c>
    </row>
    <row r="227" s="2" customFormat="1" ht="16.5" customHeight="1">
      <c r="A227" s="40"/>
      <c r="B227" s="41"/>
      <c r="C227" s="199" t="s">
        <v>361</v>
      </c>
      <c r="D227" s="199" t="s">
        <v>124</v>
      </c>
      <c r="E227" s="200" t="s">
        <v>362</v>
      </c>
      <c r="F227" s="201" t="s">
        <v>363</v>
      </c>
      <c r="G227" s="202" t="s">
        <v>189</v>
      </c>
      <c r="H227" s="203">
        <v>1</v>
      </c>
      <c r="I227" s="204"/>
      <c r="J227" s="205">
        <f>ROUND(I227*H227,2)</f>
        <v>0</v>
      </c>
      <c r="K227" s="201" t="s">
        <v>128</v>
      </c>
      <c r="L227" s="46"/>
      <c r="M227" s="206" t="s">
        <v>19</v>
      </c>
      <c r="N227" s="207" t="s">
        <v>43</v>
      </c>
      <c r="O227" s="86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241</v>
      </c>
      <c r="AT227" s="210" t="s">
        <v>124</v>
      </c>
      <c r="AU227" s="210" t="s">
        <v>79</v>
      </c>
      <c r="AY227" s="19" t="s">
        <v>122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77</v>
      </c>
      <c r="BK227" s="211">
        <f>ROUND(I227*H227,2)</f>
        <v>0</v>
      </c>
      <c r="BL227" s="19" t="s">
        <v>241</v>
      </c>
      <c r="BM227" s="210" t="s">
        <v>364</v>
      </c>
    </row>
    <row r="228" s="2" customFormat="1">
      <c r="A228" s="40"/>
      <c r="B228" s="41"/>
      <c r="C228" s="42"/>
      <c r="D228" s="212" t="s">
        <v>131</v>
      </c>
      <c r="E228" s="42"/>
      <c r="F228" s="213" t="s">
        <v>365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131</v>
      </c>
      <c r="AU228" s="19" t="s">
        <v>79</v>
      </c>
    </row>
    <row r="229" s="2" customFormat="1">
      <c r="A229" s="40"/>
      <c r="B229" s="41"/>
      <c r="C229" s="42"/>
      <c r="D229" s="217" t="s">
        <v>133</v>
      </c>
      <c r="E229" s="42"/>
      <c r="F229" s="218" t="s">
        <v>366</v>
      </c>
      <c r="G229" s="42"/>
      <c r="H229" s="42"/>
      <c r="I229" s="214"/>
      <c r="J229" s="42"/>
      <c r="K229" s="42"/>
      <c r="L229" s="46"/>
      <c r="M229" s="215"/>
      <c r="N229" s="216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133</v>
      </c>
      <c r="AU229" s="19" t="s">
        <v>79</v>
      </c>
    </row>
    <row r="230" s="2" customFormat="1" ht="21.75" customHeight="1">
      <c r="A230" s="40"/>
      <c r="B230" s="41"/>
      <c r="C230" s="199" t="s">
        <v>367</v>
      </c>
      <c r="D230" s="199" t="s">
        <v>124</v>
      </c>
      <c r="E230" s="200" t="s">
        <v>368</v>
      </c>
      <c r="F230" s="201" t="s">
        <v>369</v>
      </c>
      <c r="G230" s="202" t="s">
        <v>225</v>
      </c>
      <c r="H230" s="203">
        <v>5</v>
      </c>
      <c r="I230" s="204"/>
      <c r="J230" s="205">
        <f>ROUND(I230*H230,2)</f>
        <v>0</v>
      </c>
      <c r="K230" s="201" t="s">
        <v>128</v>
      </c>
      <c r="L230" s="46"/>
      <c r="M230" s="206" t="s">
        <v>19</v>
      </c>
      <c r="N230" s="207" t="s">
        <v>43</v>
      </c>
      <c r="O230" s="86"/>
      <c r="P230" s="208">
        <f>O230*H230</f>
        <v>0</v>
      </c>
      <c r="Q230" s="208">
        <v>1.0000000000000001E-05</v>
      </c>
      <c r="R230" s="208">
        <f>Q230*H230</f>
        <v>5.0000000000000002E-05</v>
      </c>
      <c r="S230" s="208">
        <v>0</v>
      </c>
      <c r="T230" s="20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0" t="s">
        <v>241</v>
      </c>
      <c r="AT230" s="210" t="s">
        <v>124</v>
      </c>
      <c r="AU230" s="210" t="s">
        <v>79</v>
      </c>
      <c r="AY230" s="19" t="s">
        <v>122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9" t="s">
        <v>77</v>
      </c>
      <c r="BK230" s="211">
        <f>ROUND(I230*H230,2)</f>
        <v>0</v>
      </c>
      <c r="BL230" s="19" t="s">
        <v>241</v>
      </c>
      <c r="BM230" s="210" t="s">
        <v>370</v>
      </c>
    </row>
    <row r="231" s="2" customFormat="1">
      <c r="A231" s="40"/>
      <c r="B231" s="41"/>
      <c r="C231" s="42"/>
      <c r="D231" s="212" t="s">
        <v>131</v>
      </c>
      <c r="E231" s="42"/>
      <c r="F231" s="213" t="s">
        <v>371</v>
      </c>
      <c r="G231" s="42"/>
      <c r="H231" s="42"/>
      <c r="I231" s="214"/>
      <c r="J231" s="42"/>
      <c r="K231" s="42"/>
      <c r="L231" s="46"/>
      <c r="M231" s="215"/>
      <c r="N231" s="21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131</v>
      </c>
      <c r="AU231" s="19" t="s">
        <v>79</v>
      </c>
    </row>
    <row r="232" s="2" customFormat="1">
      <c r="A232" s="40"/>
      <c r="B232" s="41"/>
      <c r="C232" s="42"/>
      <c r="D232" s="217" t="s">
        <v>133</v>
      </c>
      <c r="E232" s="42"/>
      <c r="F232" s="218" t="s">
        <v>372</v>
      </c>
      <c r="G232" s="42"/>
      <c r="H232" s="42"/>
      <c r="I232" s="214"/>
      <c r="J232" s="42"/>
      <c r="K232" s="42"/>
      <c r="L232" s="46"/>
      <c r="M232" s="215"/>
      <c r="N232" s="216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133</v>
      </c>
      <c r="AU232" s="19" t="s">
        <v>79</v>
      </c>
    </row>
    <row r="233" s="2" customFormat="1" ht="24.15" customHeight="1">
      <c r="A233" s="40"/>
      <c r="B233" s="41"/>
      <c r="C233" s="199" t="s">
        <v>373</v>
      </c>
      <c r="D233" s="199" t="s">
        <v>124</v>
      </c>
      <c r="E233" s="200" t="s">
        <v>374</v>
      </c>
      <c r="F233" s="201" t="s">
        <v>375</v>
      </c>
      <c r="G233" s="202" t="s">
        <v>225</v>
      </c>
      <c r="H233" s="203">
        <v>5</v>
      </c>
      <c r="I233" s="204"/>
      <c r="J233" s="205">
        <f>ROUND(I233*H233,2)</f>
        <v>0</v>
      </c>
      <c r="K233" s="201" t="s">
        <v>128</v>
      </c>
      <c r="L233" s="46"/>
      <c r="M233" s="206" t="s">
        <v>19</v>
      </c>
      <c r="N233" s="207" t="s">
        <v>43</v>
      </c>
      <c r="O233" s="86"/>
      <c r="P233" s="208">
        <f>O233*H233</f>
        <v>0</v>
      </c>
      <c r="Q233" s="208">
        <v>2.0000000000000002E-05</v>
      </c>
      <c r="R233" s="208">
        <f>Q233*H233</f>
        <v>0.00010000000000000001</v>
      </c>
      <c r="S233" s="208">
        <v>0</v>
      </c>
      <c r="T233" s="2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0" t="s">
        <v>241</v>
      </c>
      <c r="AT233" s="210" t="s">
        <v>124</v>
      </c>
      <c r="AU233" s="210" t="s">
        <v>79</v>
      </c>
      <c r="AY233" s="19" t="s">
        <v>122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9" t="s">
        <v>77</v>
      </c>
      <c r="BK233" s="211">
        <f>ROUND(I233*H233,2)</f>
        <v>0</v>
      </c>
      <c r="BL233" s="19" t="s">
        <v>241</v>
      </c>
      <c r="BM233" s="210" t="s">
        <v>376</v>
      </c>
    </row>
    <row r="234" s="2" customFormat="1">
      <c r="A234" s="40"/>
      <c r="B234" s="41"/>
      <c r="C234" s="42"/>
      <c r="D234" s="212" t="s">
        <v>131</v>
      </c>
      <c r="E234" s="42"/>
      <c r="F234" s="213" t="s">
        <v>377</v>
      </c>
      <c r="G234" s="42"/>
      <c r="H234" s="42"/>
      <c r="I234" s="214"/>
      <c r="J234" s="42"/>
      <c r="K234" s="42"/>
      <c r="L234" s="46"/>
      <c r="M234" s="215"/>
      <c r="N234" s="21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131</v>
      </c>
      <c r="AU234" s="19" t="s">
        <v>79</v>
      </c>
    </row>
    <row r="235" s="2" customFormat="1">
      <c r="A235" s="40"/>
      <c r="B235" s="41"/>
      <c r="C235" s="42"/>
      <c r="D235" s="217" t="s">
        <v>133</v>
      </c>
      <c r="E235" s="42"/>
      <c r="F235" s="218" t="s">
        <v>378</v>
      </c>
      <c r="G235" s="42"/>
      <c r="H235" s="42"/>
      <c r="I235" s="214"/>
      <c r="J235" s="42"/>
      <c r="K235" s="42"/>
      <c r="L235" s="46"/>
      <c r="M235" s="215"/>
      <c r="N235" s="216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133</v>
      </c>
      <c r="AU235" s="19" t="s">
        <v>79</v>
      </c>
    </row>
    <row r="236" s="2" customFormat="1" ht="24.15" customHeight="1">
      <c r="A236" s="40"/>
      <c r="B236" s="41"/>
      <c r="C236" s="199" t="s">
        <v>379</v>
      </c>
      <c r="D236" s="199" t="s">
        <v>124</v>
      </c>
      <c r="E236" s="200" t="s">
        <v>380</v>
      </c>
      <c r="F236" s="201" t="s">
        <v>381</v>
      </c>
      <c r="G236" s="202" t="s">
        <v>151</v>
      </c>
      <c r="H236" s="203">
        <v>0.0050000000000000001</v>
      </c>
      <c r="I236" s="204"/>
      <c r="J236" s="205">
        <f>ROUND(I236*H236,2)</f>
        <v>0</v>
      </c>
      <c r="K236" s="201" t="s">
        <v>128</v>
      </c>
      <c r="L236" s="46"/>
      <c r="M236" s="206" t="s">
        <v>19</v>
      </c>
      <c r="N236" s="207" t="s">
        <v>43</v>
      </c>
      <c r="O236" s="86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241</v>
      </c>
      <c r="AT236" s="210" t="s">
        <v>124</v>
      </c>
      <c r="AU236" s="210" t="s">
        <v>79</v>
      </c>
      <c r="AY236" s="19" t="s">
        <v>122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77</v>
      </c>
      <c r="BK236" s="211">
        <f>ROUND(I236*H236,2)</f>
        <v>0</v>
      </c>
      <c r="BL236" s="19" t="s">
        <v>241</v>
      </c>
      <c r="BM236" s="210" t="s">
        <v>382</v>
      </c>
    </row>
    <row r="237" s="2" customFormat="1">
      <c r="A237" s="40"/>
      <c r="B237" s="41"/>
      <c r="C237" s="42"/>
      <c r="D237" s="212" t="s">
        <v>131</v>
      </c>
      <c r="E237" s="42"/>
      <c r="F237" s="213" t="s">
        <v>383</v>
      </c>
      <c r="G237" s="42"/>
      <c r="H237" s="42"/>
      <c r="I237" s="214"/>
      <c r="J237" s="42"/>
      <c r="K237" s="42"/>
      <c r="L237" s="46"/>
      <c r="M237" s="215"/>
      <c r="N237" s="21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131</v>
      </c>
      <c r="AU237" s="19" t="s">
        <v>79</v>
      </c>
    </row>
    <row r="238" s="2" customFormat="1">
      <c r="A238" s="40"/>
      <c r="B238" s="41"/>
      <c r="C238" s="42"/>
      <c r="D238" s="217" t="s">
        <v>133</v>
      </c>
      <c r="E238" s="42"/>
      <c r="F238" s="218" t="s">
        <v>384</v>
      </c>
      <c r="G238" s="42"/>
      <c r="H238" s="42"/>
      <c r="I238" s="214"/>
      <c r="J238" s="42"/>
      <c r="K238" s="42"/>
      <c r="L238" s="46"/>
      <c r="M238" s="215"/>
      <c r="N238" s="216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133</v>
      </c>
      <c r="AU238" s="19" t="s">
        <v>79</v>
      </c>
    </row>
    <row r="239" s="12" customFormat="1" ht="22.8" customHeight="1">
      <c r="A239" s="12"/>
      <c r="B239" s="183"/>
      <c r="C239" s="184"/>
      <c r="D239" s="185" t="s">
        <v>71</v>
      </c>
      <c r="E239" s="197" t="s">
        <v>385</v>
      </c>
      <c r="F239" s="197" t="s">
        <v>386</v>
      </c>
      <c r="G239" s="184"/>
      <c r="H239" s="184"/>
      <c r="I239" s="187"/>
      <c r="J239" s="198">
        <f>BK239</f>
        <v>0</v>
      </c>
      <c r="K239" s="184"/>
      <c r="L239" s="189"/>
      <c r="M239" s="190"/>
      <c r="N239" s="191"/>
      <c r="O239" s="191"/>
      <c r="P239" s="192">
        <f>SUM(P240:P241)</f>
        <v>0</v>
      </c>
      <c r="Q239" s="191"/>
      <c r="R239" s="192">
        <f>SUM(R240:R241)</f>
        <v>0</v>
      </c>
      <c r="S239" s="191"/>
      <c r="T239" s="193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4" t="s">
        <v>79</v>
      </c>
      <c r="AT239" s="195" t="s">
        <v>71</v>
      </c>
      <c r="AU239" s="195" t="s">
        <v>77</v>
      </c>
      <c r="AY239" s="194" t="s">
        <v>122</v>
      </c>
      <c r="BK239" s="196">
        <f>SUM(BK240:BK241)</f>
        <v>0</v>
      </c>
    </row>
    <row r="240" s="2" customFormat="1" ht="16.5" customHeight="1">
      <c r="A240" s="40"/>
      <c r="B240" s="41"/>
      <c r="C240" s="199" t="s">
        <v>387</v>
      </c>
      <c r="D240" s="199" t="s">
        <v>124</v>
      </c>
      <c r="E240" s="200" t="s">
        <v>388</v>
      </c>
      <c r="F240" s="201" t="s">
        <v>389</v>
      </c>
      <c r="G240" s="202" t="s">
        <v>316</v>
      </c>
      <c r="H240" s="203">
        <v>1</v>
      </c>
      <c r="I240" s="204"/>
      <c r="J240" s="205">
        <f>ROUND(I240*H240,2)</f>
        <v>0</v>
      </c>
      <c r="K240" s="201" t="s">
        <v>19</v>
      </c>
      <c r="L240" s="46"/>
      <c r="M240" s="206" t="s">
        <v>19</v>
      </c>
      <c r="N240" s="207" t="s">
        <v>43</v>
      </c>
      <c r="O240" s="86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0" t="s">
        <v>241</v>
      </c>
      <c r="AT240" s="210" t="s">
        <v>124</v>
      </c>
      <c r="AU240" s="210" t="s">
        <v>79</v>
      </c>
      <c r="AY240" s="19" t="s">
        <v>122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9" t="s">
        <v>77</v>
      </c>
      <c r="BK240" s="211">
        <f>ROUND(I240*H240,2)</f>
        <v>0</v>
      </c>
      <c r="BL240" s="19" t="s">
        <v>241</v>
      </c>
      <c r="BM240" s="210" t="s">
        <v>390</v>
      </c>
    </row>
    <row r="241" s="2" customFormat="1">
      <c r="A241" s="40"/>
      <c r="B241" s="41"/>
      <c r="C241" s="42"/>
      <c r="D241" s="212" t="s">
        <v>131</v>
      </c>
      <c r="E241" s="42"/>
      <c r="F241" s="213" t="s">
        <v>389</v>
      </c>
      <c r="G241" s="42"/>
      <c r="H241" s="42"/>
      <c r="I241" s="214"/>
      <c r="J241" s="42"/>
      <c r="K241" s="42"/>
      <c r="L241" s="46"/>
      <c r="M241" s="215"/>
      <c r="N241" s="21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131</v>
      </c>
      <c r="AU241" s="19" t="s">
        <v>79</v>
      </c>
    </row>
    <row r="242" s="12" customFormat="1" ht="22.8" customHeight="1">
      <c r="A242" s="12"/>
      <c r="B242" s="183"/>
      <c r="C242" s="184"/>
      <c r="D242" s="185" t="s">
        <v>71</v>
      </c>
      <c r="E242" s="197" t="s">
        <v>391</v>
      </c>
      <c r="F242" s="197" t="s">
        <v>392</v>
      </c>
      <c r="G242" s="184"/>
      <c r="H242" s="184"/>
      <c r="I242" s="187"/>
      <c r="J242" s="198">
        <f>BK242</f>
        <v>0</v>
      </c>
      <c r="K242" s="184"/>
      <c r="L242" s="189"/>
      <c r="M242" s="190"/>
      <c r="N242" s="191"/>
      <c r="O242" s="191"/>
      <c r="P242" s="192">
        <f>SUM(P243:P284)</f>
        <v>0</v>
      </c>
      <c r="Q242" s="191"/>
      <c r="R242" s="192">
        <f>SUM(R243:R284)</f>
        <v>0.46883000000000002</v>
      </c>
      <c r="S242" s="191"/>
      <c r="T242" s="193">
        <f>SUM(T243:T284)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4" t="s">
        <v>79</v>
      </c>
      <c r="AT242" s="195" t="s">
        <v>71</v>
      </c>
      <c r="AU242" s="195" t="s">
        <v>77</v>
      </c>
      <c r="AY242" s="194" t="s">
        <v>122</v>
      </c>
      <c r="BK242" s="196">
        <f>SUM(BK243:BK284)</f>
        <v>0</v>
      </c>
    </row>
    <row r="243" s="2" customFormat="1" ht="16.5" customHeight="1">
      <c r="A243" s="40"/>
      <c r="B243" s="41"/>
      <c r="C243" s="199" t="s">
        <v>393</v>
      </c>
      <c r="D243" s="199" t="s">
        <v>124</v>
      </c>
      <c r="E243" s="200" t="s">
        <v>394</v>
      </c>
      <c r="F243" s="201" t="s">
        <v>395</v>
      </c>
      <c r="G243" s="202" t="s">
        <v>316</v>
      </c>
      <c r="H243" s="203">
        <v>3</v>
      </c>
      <c r="I243" s="204"/>
      <c r="J243" s="205">
        <f>ROUND(I243*H243,2)</f>
        <v>0</v>
      </c>
      <c r="K243" s="201" t="s">
        <v>19</v>
      </c>
      <c r="L243" s="46"/>
      <c r="M243" s="206" t="s">
        <v>19</v>
      </c>
      <c r="N243" s="207" t="s">
        <v>43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241</v>
      </c>
      <c r="AT243" s="210" t="s">
        <v>124</v>
      </c>
      <c r="AU243" s="210" t="s">
        <v>79</v>
      </c>
      <c r="AY243" s="19" t="s">
        <v>122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77</v>
      </c>
      <c r="BK243" s="211">
        <f>ROUND(I243*H243,2)</f>
        <v>0</v>
      </c>
      <c r="BL243" s="19" t="s">
        <v>241</v>
      </c>
      <c r="BM243" s="210" t="s">
        <v>396</v>
      </c>
    </row>
    <row r="244" s="2" customFormat="1">
      <c r="A244" s="40"/>
      <c r="B244" s="41"/>
      <c r="C244" s="42"/>
      <c r="D244" s="212" t="s">
        <v>131</v>
      </c>
      <c r="E244" s="42"/>
      <c r="F244" s="213" t="s">
        <v>395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131</v>
      </c>
      <c r="AU244" s="19" t="s">
        <v>79</v>
      </c>
    </row>
    <row r="245" s="2" customFormat="1" ht="49.05" customHeight="1">
      <c r="A245" s="40"/>
      <c r="B245" s="41"/>
      <c r="C245" s="251" t="s">
        <v>397</v>
      </c>
      <c r="D245" s="251" t="s">
        <v>296</v>
      </c>
      <c r="E245" s="252" t="s">
        <v>398</v>
      </c>
      <c r="F245" s="253" t="s">
        <v>399</v>
      </c>
      <c r="G245" s="254" t="s">
        <v>316</v>
      </c>
      <c r="H245" s="255">
        <v>3</v>
      </c>
      <c r="I245" s="256"/>
      <c r="J245" s="257">
        <f>ROUND(I245*H245,2)</f>
        <v>0</v>
      </c>
      <c r="K245" s="253" t="s">
        <v>19</v>
      </c>
      <c r="L245" s="258"/>
      <c r="M245" s="259" t="s">
        <v>19</v>
      </c>
      <c r="N245" s="260" t="s">
        <v>43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299</v>
      </c>
      <c r="AT245" s="210" t="s">
        <v>296</v>
      </c>
      <c r="AU245" s="210" t="s">
        <v>79</v>
      </c>
      <c r="AY245" s="19" t="s">
        <v>122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77</v>
      </c>
      <c r="BK245" s="211">
        <f>ROUND(I245*H245,2)</f>
        <v>0</v>
      </c>
      <c r="BL245" s="19" t="s">
        <v>241</v>
      </c>
      <c r="BM245" s="210" t="s">
        <v>400</v>
      </c>
    </row>
    <row r="246" s="2" customFormat="1">
      <c r="A246" s="40"/>
      <c r="B246" s="41"/>
      <c r="C246" s="42"/>
      <c r="D246" s="212" t="s">
        <v>131</v>
      </c>
      <c r="E246" s="42"/>
      <c r="F246" s="213" t="s">
        <v>399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131</v>
      </c>
      <c r="AU246" s="19" t="s">
        <v>79</v>
      </c>
    </row>
    <row r="247" s="2" customFormat="1" ht="16.5" customHeight="1">
      <c r="A247" s="40"/>
      <c r="B247" s="41"/>
      <c r="C247" s="251" t="s">
        <v>401</v>
      </c>
      <c r="D247" s="251" t="s">
        <v>296</v>
      </c>
      <c r="E247" s="252" t="s">
        <v>402</v>
      </c>
      <c r="F247" s="253" t="s">
        <v>403</v>
      </c>
      <c r="G247" s="254" t="s">
        <v>316</v>
      </c>
      <c r="H247" s="255">
        <v>1</v>
      </c>
      <c r="I247" s="256"/>
      <c r="J247" s="257">
        <f>ROUND(I247*H247,2)</f>
        <v>0</v>
      </c>
      <c r="K247" s="253" t="s">
        <v>19</v>
      </c>
      <c r="L247" s="258"/>
      <c r="M247" s="259" t="s">
        <v>19</v>
      </c>
      <c r="N247" s="260" t="s">
        <v>43</v>
      </c>
      <c r="O247" s="86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299</v>
      </c>
      <c r="AT247" s="210" t="s">
        <v>296</v>
      </c>
      <c r="AU247" s="210" t="s">
        <v>79</v>
      </c>
      <c r="AY247" s="19" t="s">
        <v>122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77</v>
      </c>
      <c r="BK247" s="211">
        <f>ROUND(I247*H247,2)</f>
        <v>0</v>
      </c>
      <c r="BL247" s="19" t="s">
        <v>241</v>
      </c>
      <c r="BM247" s="210" t="s">
        <v>404</v>
      </c>
    </row>
    <row r="248" s="2" customFormat="1">
      <c r="A248" s="40"/>
      <c r="B248" s="41"/>
      <c r="C248" s="42"/>
      <c r="D248" s="212" t="s">
        <v>131</v>
      </c>
      <c r="E248" s="42"/>
      <c r="F248" s="213" t="s">
        <v>403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131</v>
      </c>
      <c r="AU248" s="19" t="s">
        <v>79</v>
      </c>
    </row>
    <row r="249" s="2" customFormat="1" ht="16.5" customHeight="1">
      <c r="A249" s="40"/>
      <c r="B249" s="41"/>
      <c r="C249" s="251" t="s">
        <v>405</v>
      </c>
      <c r="D249" s="251" t="s">
        <v>296</v>
      </c>
      <c r="E249" s="252" t="s">
        <v>406</v>
      </c>
      <c r="F249" s="253" t="s">
        <v>407</v>
      </c>
      <c r="G249" s="254" t="s">
        <v>189</v>
      </c>
      <c r="H249" s="255">
        <v>3</v>
      </c>
      <c r="I249" s="256"/>
      <c r="J249" s="257">
        <f>ROUND(I249*H249,2)</f>
        <v>0</v>
      </c>
      <c r="K249" s="253" t="s">
        <v>19</v>
      </c>
      <c r="L249" s="258"/>
      <c r="M249" s="259" t="s">
        <v>19</v>
      </c>
      <c r="N249" s="260" t="s">
        <v>43</v>
      </c>
      <c r="O249" s="86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299</v>
      </c>
      <c r="AT249" s="210" t="s">
        <v>296</v>
      </c>
      <c r="AU249" s="210" t="s">
        <v>79</v>
      </c>
      <c r="AY249" s="19" t="s">
        <v>122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77</v>
      </c>
      <c r="BK249" s="211">
        <f>ROUND(I249*H249,2)</f>
        <v>0</v>
      </c>
      <c r="BL249" s="19" t="s">
        <v>241</v>
      </c>
      <c r="BM249" s="210" t="s">
        <v>408</v>
      </c>
    </row>
    <row r="250" s="2" customFormat="1">
      <c r="A250" s="40"/>
      <c r="B250" s="41"/>
      <c r="C250" s="42"/>
      <c r="D250" s="212" t="s">
        <v>131</v>
      </c>
      <c r="E250" s="42"/>
      <c r="F250" s="213" t="s">
        <v>407</v>
      </c>
      <c r="G250" s="42"/>
      <c r="H250" s="42"/>
      <c r="I250" s="214"/>
      <c r="J250" s="42"/>
      <c r="K250" s="42"/>
      <c r="L250" s="46"/>
      <c r="M250" s="215"/>
      <c r="N250" s="21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131</v>
      </c>
      <c r="AU250" s="19" t="s">
        <v>79</v>
      </c>
    </row>
    <row r="251" s="2" customFormat="1" ht="16.5" customHeight="1">
      <c r="A251" s="40"/>
      <c r="B251" s="41"/>
      <c r="C251" s="251" t="s">
        <v>409</v>
      </c>
      <c r="D251" s="251" t="s">
        <v>296</v>
      </c>
      <c r="E251" s="252" t="s">
        <v>410</v>
      </c>
      <c r="F251" s="253" t="s">
        <v>411</v>
      </c>
      <c r="G251" s="254" t="s">
        <v>189</v>
      </c>
      <c r="H251" s="255">
        <v>2</v>
      </c>
      <c r="I251" s="256"/>
      <c r="J251" s="257">
        <f>ROUND(I251*H251,2)</f>
        <v>0</v>
      </c>
      <c r="K251" s="253" t="s">
        <v>19</v>
      </c>
      <c r="L251" s="258"/>
      <c r="M251" s="259" t="s">
        <v>19</v>
      </c>
      <c r="N251" s="260" t="s">
        <v>43</v>
      </c>
      <c r="O251" s="86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0" t="s">
        <v>299</v>
      </c>
      <c r="AT251" s="210" t="s">
        <v>296</v>
      </c>
      <c r="AU251" s="210" t="s">
        <v>79</v>
      </c>
      <c r="AY251" s="19" t="s">
        <v>122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9" t="s">
        <v>77</v>
      </c>
      <c r="BK251" s="211">
        <f>ROUND(I251*H251,2)</f>
        <v>0</v>
      </c>
      <c r="BL251" s="19" t="s">
        <v>241</v>
      </c>
      <c r="BM251" s="210" t="s">
        <v>412</v>
      </c>
    </row>
    <row r="252" s="2" customFormat="1">
      <c r="A252" s="40"/>
      <c r="B252" s="41"/>
      <c r="C252" s="42"/>
      <c r="D252" s="212" t="s">
        <v>131</v>
      </c>
      <c r="E252" s="42"/>
      <c r="F252" s="213" t="s">
        <v>411</v>
      </c>
      <c r="G252" s="42"/>
      <c r="H252" s="42"/>
      <c r="I252" s="214"/>
      <c r="J252" s="42"/>
      <c r="K252" s="42"/>
      <c r="L252" s="46"/>
      <c r="M252" s="215"/>
      <c r="N252" s="21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131</v>
      </c>
      <c r="AU252" s="19" t="s">
        <v>79</v>
      </c>
    </row>
    <row r="253" s="2" customFormat="1" ht="16.5" customHeight="1">
      <c r="A253" s="40"/>
      <c r="B253" s="41"/>
      <c r="C253" s="251" t="s">
        <v>413</v>
      </c>
      <c r="D253" s="251" t="s">
        <v>296</v>
      </c>
      <c r="E253" s="252" t="s">
        <v>414</v>
      </c>
      <c r="F253" s="253" t="s">
        <v>415</v>
      </c>
      <c r="G253" s="254" t="s">
        <v>189</v>
      </c>
      <c r="H253" s="255">
        <v>1</v>
      </c>
      <c r="I253" s="256"/>
      <c r="J253" s="257">
        <f>ROUND(I253*H253,2)</f>
        <v>0</v>
      </c>
      <c r="K253" s="253" t="s">
        <v>19</v>
      </c>
      <c r="L253" s="258"/>
      <c r="M253" s="259" t="s">
        <v>19</v>
      </c>
      <c r="N253" s="260" t="s">
        <v>43</v>
      </c>
      <c r="O253" s="86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0" t="s">
        <v>299</v>
      </c>
      <c r="AT253" s="210" t="s">
        <v>296</v>
      </c>
      <c r="AU253" s="210" t="s">
        <v>79</v>
      </c>
      <c r="AY253" s="19" t="s">
        <v>122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9" t="s">
        <v>77</v>
      </c>
      <c r="BK253" s="211">
        <f>ROUND(I253*H253,2)</f>
        <v>0</v>
      </c>
      <c r="BL253" s="19" t="s">
        <v>241</v>
      </c>
      <c r="BM253" s="210" t="s">
        <v>416</v>
      </c>
    </row>
    <row r="254" s="2" customFormat="1">
      <c r="A254" s="40"/>
      <c r="B254" s="41"/>
      <c r="C254" s="42"/>
      <c r="D254" s="212" t="s">
        <v>131</v>
      </c>
      <c r="E254" s="42"/>
      <c r="F254" s="213" t="s">
        <v>415</v>
      </c>
      <c r="G254" s="42"/>
      <c r="H254" s="42"/>
      <c r="I254" s="214"/>
      <c r="J254" s="42"/>
      <c r="K254" s="42"/>
      <c r="L254" s="46"/>
      <c r="M254" s="215"/>
      <c r="N254" s="21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131</v>
      </c>
      <c r="AU254" s="19" t="s">
        <v>79</v>
      </c>
    </row>
    <row r="255" s="2" customFormat="1" ht="16.5" customHeight="1">
      <c r="A255" s="40"/>
      <c r="B255" s="41"/>
      <c r="C255" s="199" t="s">
        <v>417</v>
      </c>
      <c r="D255" s="199" t="s">
        <v>124</v>
      </c>
      <c r="E255" s="200" t="s">
        <v>418</v>
      </c>
      <c r="F255" s="201" t="s">
        <v>419</v>
      </c>
      <c r="G255" s="202" t="s">
        <v>189</v>
      </c>
      <c r="H255" s="203">
        <v>1</v>
      </c>
      <c r="I255" s="204"/>
      <c r="J255" s="205">
        <f>ROUND(I255*H255,2)</f>
        <v>0</v>
      </c>
      <c r="K255" s="201" t="s">
        <v>128</v>
      </c>
      <c r="L255" s="46"/>
      <c r="M255" s="206" t="s">
        <v>19</v>
      </c>
      <c r="N255" s="207" t="s">
        <v>43</v>
      </c>
      <c r="O255" s="86"/>
      <c r="P255" s="208">
        <f>O255*H255</f>
        <v>0</v>
      </c>
      <c r="Q255" s="208">
        <v>0.12314</v>
      </c>
      <c r="R255" s="208">
        <f>Q255*H255</f>
        <v>0.12314</v>
      </c>
      <c r="S255" s="208">
        <v>0</v>
      </c>
      <c r="T255" s="209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0" t="s">
        <v>241</v>
      </c>
      <c r="AT255" s="210" t="s">
        <v>124</v>
      </c>
      <c r="AU255" s="210" t="s">
        <v>79</v>
      </c>
      <c r="AY255" s="19" t="s">
        <v>122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9" t="s">
        <v>77</v>
      </c>
      <c r="BK255" s="211">
        <f>ROUND(I255*H255,2)</f>
        <v>0</v>
      </c>
      <c r="BL255" s="19" t="s">
        <v>241</v>
      </c>
      <c r="BM255" s="210" t="s">
        <v>420</v>
      </c>
    </row>
    <row r="256" s="2" customFormat="1">
      <c r="A256" s="40"/>
      <c r="B256" s="41"/>
      <c r="C256" s="42"/>
      <c r="D256" s="212" t="s">
        <v>131</v>
      </c>
      <c r="E256" s="42"/>
      <c r="F256" s="213" t="s">
        <v>421</v>
      </c>
      <c r="G256" s="42"/>
      <c r="H256" s="42"/>
      <c r="I256" s="214"/>
      <c r="J256" s="42"/>
      <c r="K256" s="42"/>
      <c r="L256" s="46"/>
      <c r="M256" s="215"/>
      <c r="N256" s="216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131</v>
      </c>
      <c r="AU256" s="19" t="s">
        <v>79</v>
      </c>
    </row>
    <row r="257" s="2" customFormat="1">
      <c r="A257" s="40"/>
      <c r="B257" s="41"/>
      <c r="C257" s="42"/>
      <c r="D257" s="217" t="s">
        <v>133</v>
      </c>
      <c r="E257" s="42"/>
      <c r="F257" s="218" t="s">
        <v>422</v>
      </c>
      <c r="G257" s="42"/>
      <c r="H257" s="42"/>
      <c r="I257" s="214"/>
      <c r="J257" s="42"/>
      <c r="K257" s="42"/>
      <c r="L257" s="46"/>
      <c r="M257" s="215"/>
      <c r="N257" s="21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133</v>
      </c>
      <c r="AU257" s="19" t="s">
        <v>79</v>
      </c>
    </row>
    <row r="258" s="2" customFormat="1" ht="33" customHeight="1">
      <c r="A258" s="40"/>
      <c r="B258" s="41"/>
      <c r="C258" s="199" t="s">
        <v>423</v>
      </c>
      <c r="D258" s="199" t="s">
        <v>124</v>
      </c>
      <c r="E258" s="200" t="s">
        <v>424</v>
      </c>
      <c r="F258" s="201" t="s">
        <v>425</v>
      </c>
      <c r="G258" s="202" t="s">
        <v>345</v>
      </c>
      <c r="H258" s="203">
        <v>2</v>
      </c>
      <c r="I258" s="204"/>
      <c r="J258" s="205">
        <f>ROUND(I258*H258,2)</f>
        <v>0</v>
      </c>
      <c r="K258" s="201" t="s">
        <v>128</v>
      </c>
      <c r="L258" s="46"/>
      <c r="M258" s="206" t="s">
        <v>19</v>
      </c>
      <c r="N258" s="207" t="s">
        <v>43</v>
      </c>
      <c r="O258" s="86"/>
      <c r="P258" s="208">
        <f>O258*H258</f>
        <v>0</v>
      </c>
      <c r="Q258" s="208">
        <v>0.15368000000000001</v>
      </c>
      <c r="R258" s="208">
        <f>Q258*H258</f>
        <v>0.30736000000000002</v>
      </c>
      <c r="S258" s="208">
        <v>0</v>
      </c>
      <c r="T258" s="20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0" t="s">
        <v>241</v>
      </c>
      <c r="AT258" s="210" t="s">
        <v>124</v>
      </c>
      <c r="AU258" s="210" t="s">
        <v>79</v>
      </c>
      <c r="AY258" s="19" t="s">
        <v>122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9" t="s">
        <v>77</v>
      </c>
      <c r="BK258" s="211">
        <f>ROUND(I258*H258,2)</f>
        <v>0</v>
      </c>
      <c r="BL258" s="19" t="s">
        <v>241</v>
      </c>
      <c r="BM258" s="210" t="s">
        <v>426</v>
      </c>
    </row>
    <row r="259" s="2" customFormat="1">
      <c r="A259" s="40"/>
      <c r="B259" s="41"/>
      <c r="C259" s="42"/>
      <c r="D259" s="212" t="s">
        <v>131</v>
      </c>
      <c r="E259" s="42"/>
      <c r="F259" s="213" t="s">
        <v>427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131</v>
      </c>
      <c r="AU259" s="19" t="s">
        <v>79</v>
      </c>
    </row>
    <row r="260" s="2" customFormat="1">
      <c r="A260" s="40"/>
      <c r="B260" s="41"/>
      <c r="C260" s="42"/>
      <c r="D260" s="217" t="s">
        <v>133</v>
      </c>
      <c r="E260" s="42"/>
      <c r="F260" s="218" t="s">
        <v>428</v>
      </c>
      <c r="G260" s="42"/>
      <c r="H260" s="42"/>
      <c r="I260" s="214"/>
      <c r="J260" s="42"/>
      <c r="K260" s="42"/>
      <c r="L260" s="46"/>
      <c r="M260" s="215"/>
      <c r="N260" s="216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133</v>
      </c>
      <c r="AU260" s="19" t="s">
        <v>79</v>
      </c>
    </row>
    <row r="261" s="15" customFormat="1">
      <c r="A261" s="15"/>
      <c r="B261" s="241"/>
      <c r="C261" s="242"/>
      <c r="D261" s="212" t="s">
        <v>135</v>
      </c>
      <c r="E261" s="243" t="s">
        <v>19</v>
      </c>
      <c r="F261" s="244" t="s">
        <v>429</v>
      </c>
      <c r="G261" s="242"/>
      <c r="H261" s="243" t="s">
        <v>19</v>
      </c>
      <c r="I261" s="245"/>
      <c r="J261" s="242"/>
      <c r="K261" s="242"/>
      <c r="L261" s="246"/>
      <c r="M261" s="247"/>
      <c r="N261" s="248"/>
      <c r="O261" s="248"/>
      <c r="P261" s="248"/>
      <c r="Q261" s="248"/>
      <c r="R261" s="248"/>
      <c r="S261" s="248"/>
      <c r="T261" s="24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0" t="s">
        <v>135</v>
      </c>
      <c r="AU261" s="250" t="s">
        <v>79</v>
      </c>
      <c r="AV261" s="15" t="s">
        <v>77</v>
      </c>
      <c r="AW261" s="15" t="s">
        <v>33</v>
      </c>
      <c r="AX261" s="15" t="s">
        <v>72</v>
      </c>
      <c r="AY261" s="250" t="s">
        <v>122</v>
      </c>
    </row>
    <row r="262" s="13" customFormat="1">
      <c r="A262" s="13"/>
      <c r="B262" s="219"/>
      <c r="C262" s="220"/>
      <c r="D262" s="212" t="s">
        <v>135</v>
      </c>
      <c r="E262" s="221" t="s">
        <v>19</v>
      </c>
      <c r="F262" s="222" t="s">
        <v>79</v>
      </c>
      <c r="G262" s="220"/>
      <c r="H262" s="223">
        <v>2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135</v>
      </c>
      <c r="AU262" s="229" t="s">
        <v>79</v>
      </c>
      <c r="AV262" s="13" t="s">
        <v>79</v>
      </c>
      <c r="AW262" s="13" t="s">
        <v>33</v>
      </c>
      <c r="AX262" s="13" t="s">
        <v>77</v>
      </c>
      <c r="AY262" s="229" t="s">
        <v>122</v>
      </c>
    </row>
    <row r="263" s="2" customFormat="1" ht="37.8" customHeight="1">
      <c r="A263" s="40"/>
      <c r="B263" s="41"/>
      <c r="C263" s="199" t="s">
        <v>430</v>
      </c>
      <c r="D263" s="199" t="s">
        <v>124</v>
      </c>
      <c r="E263" s="200" t="s">
        <v>431</v>
      </c>
      <c r="F263" s="201" t="s">
        <v>432</v>
      </c>
      <c r="G263" s="202" t="s">
        <v>345</v>
      </c>
      <c r="H263" s="203">
        <v>1</v>
      </c>
      <c r="I263" s="204"/>
      <c r="J263" s="205">
        <f>ROUND(I263*H263,2)</f>
        <v>0</v>
      </c>
      <c r="K263" s="201" t="s">
        <v>128</v>
      </c>
      <c r="L263" s="46"/>
      <c r="M263" s="206" t="s">
        <v>19</v>
      </c>
      <c r="N263" s="207" t="s">
        <v>43</v>
      </c>
      <c r="O263" s="86"/>
      <c r="P263" s="208">
        <f>O263*H263</f>
        <v>0</v>
      </c>
      <c r="Q263" s="208">
        <v>0.02307</v>
      </c>
      <c r="R263" s="208">
        <f>Q263*H263</f>
        <v>0.02307</v>
      </c>
      <c r="S263" s="208">
        <v>0</v>
      </c>
      <c r="T263" s="20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0" t="s">
        <v>241</v>
      </c>
      <c r="AT263" s="210" t="s">
        <v>124</v>
      </c>
      <c r="AU263" s="210" t="s">
        <v>79</v>
      </c>
      <c r="AY263" s="19" t="s">
        <v>122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9" t="s">
        <v>77</v>
      </c>
      <c r="BK263" s="211">
        <f>ROUND(I263*H263,2)</f>
        <v>0</v>
      </c>
      <c r="BL263" s="19" t="s">
        <v>241</v>
      </c>
      <c r="BM263" s="210" t="s">
        <v>433</v>
      </c>
    </row>
    <row r="264" s="2" customFormat="1">
      <c r="A264" s="40"/>
      <c r="B264" s="41"/>
      <c r="C264" s="42"/>
      <c r="D264" s="212" t="s">
        <v>131</v>
      </c>
      <c r="E264" s="42"/>
      <c r="F264" s="213" t="s">
        <v>434</v>
      </c>
      <c r="G264" s="42"/>
      <c r="H264" s="42"/>
      <c r="I264" s="214"/>
      <c r="J264" s="42"/>
      <c r="K264" s="42"/>
      <c r="L264" s="46"/>
      <c r="M264" s="215"/>
      <c r="N264" s="21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131</v>
      </c>
      <c r="AU264" s="19" t="s">
        <v>79</v>
      </c>
    </row>
    <row r="265" s="2" customFormat="1">
      <c r="A265" s="40"/>
      <c r="B265" s="41"/>
      <c r="C265" s="42"/>
      <c r="D265" s="217" t="s">
        <v>133</v>
      </c>
      <c r="E265" s="42"/>
      <c r="F265" s="218" t="s">
        <v>435</v>
      </c>
      <c r="G265" s="42"/>
      <c r="H265" s="42"/>
      <c r="I265" s="214"/>
      <c r="J265" s="42"/>
      <c r="K265" s="42"/>
      <c r="L265" s="46"/>
      <c r="M265" s="215"/>
      <c r="N265" s="21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133</v>
      </c>
      <c r="AU265" s="19" t="s">
        <v>79</v>
      </c>
    </row>
    <row r="266" s="2" customFormat="1" ht="24.15" customHeight="1">
      <c r="A266" s="40"/>
      <c r="B266" s="41"/>
      <c r="C266" s="199" t="s">
        <v>436</v>
      </c>
      <c r="D266" s="199" t="s">
        <v>124</v>
      </c>
      <c r="E266" s="200" t="s">
        <v>437</v>
      </c>
      <c r="F266" s="201" t="s">
        <v>438</v>
      </c>
      <c r="G266" s="202" t="s">
        <v>345</v>
      </c>
      <c r="H266" s="203">
        <v>1</v>
      </c>
      <c r="I266" s="204"/>
      <c r="J266" s="205">
        <f>ROUND(I266*H266,2)</f>
        <v>0</v>
      </c>
      <c r="K266" s="201" t="s">
        <v>128</v>
      </c>
      <c r="L266" s="46"/>
      <c r="M266" s="206" t="s">
        <v>19</v>
      </c>
      <c r="N266" s="207" t="s">
        <v>43</v>
      </c>
      <c r="O266" s="86"/>
      <c r="P266" s="208">
        <f>O266*H266</f>
        <v>0</v>
      </c>
      <c r="Q266" s="208">
        <v>0.00147</v>
      </c>
      <c r="R266" s="208">
        <f>Q266*H266</f>
        <v>0.00147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241</v>
      </c>
      <c r="AT266" s="210" t="s">
        <v>124</v>
      </c>
      <c r="AU266" s="210" t="s">
        <v>79</v>
      </c>
      <c r="AY266" s="19" t="s">
        <v>122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77</v>
      </c>
      <c r="BK266" s="211">
        <f>ROUND(I266*H266,2)</f>
        <v>0</v>
      </c>
      <c r="BL266" s="19" t="s">
        <v>241</v>
      </c>
      <c r="BM266" s="210" t="s">
        <v>439</v>
      </c>
    </row>
    <row r="267" s="2" customFormat="1">
      <c r="A267" s="40"/>
      <c r="B267" s="41"/>
      <c r="C267" s="42"/>
      <c r="D267" s="212" t="s">
        <v>131</v>
      </c>
      <c r="E267" s="42"/>
      <c r="F267" s="213" t="s">
        <v>440</v>
      </c>
      <c r="G267" s="42"/>
      <c r="H267" s="42"/>
      <c r="I267" s="214"/>
      <c r="J267" s="42"/>
      <c r="K267" s="42"/>
      <c r="L267" s="46"/>
      <c r="M267" s="215"/>
      <c r="N267" s="21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131</v>
      </c>
      <c r="AU267" s="19" t="s">
        <v>79</v>
      </c>
    </row>
    <row r="268" s="2" customFormat="1">
      <c r="A268" s="40"/>
      <c r="B268" s="41"/>
      <c r="C268" s="42"/>
      <c r="D268" s="217" t="s">
        <v>133</v>
      </c>
      <c r="E268" s="42"/>
      <c r="F268" s="218" t="s">
        <v>441</v>
      </c>
      <c r="G268" s="42"/>
      <c r="H268" s="42"/>
      <c r="I268" s="214"/>
      <c r="J268" s="42"/>
      <c r="K268" s="42"/>
      <c r="L268" s="46"/>
      <c r="M268" s="215"/>
      <c r="N268" s="21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133</v>
      </c>
      <c r="AU268" s="19" t="s">
        <v>79</v>
      </c>
    </row>
    <row r="269" s="2" customFormat="1" ht="24.15" customHeight="1">
      <c r="A269" s="40"/>
      <c r="B269" s="41"/>
      <c r="C269" s="199" t="s">
        <v>442</v>
      </c>
      <c r="D269" s="199" t="s">
        <v>124</v>
      </c>
      <c r="E269" s="200" t="s">
        <v>443</v>
      </c>
      <c r="F269" s="201" t="s">
        <v>444</v>
      </c>
      <c r="G269" s="202" t="s">
        <v>189</v>
      </c>
      <c r="H269" s="203">
        <v>1</v>
      </c>
      <c r="I269" s="204"/>
      <c r="J269" s="205">
        <f>ROUND(I269*H269,2)</f>
        <v>0</v>
      </c>
      <c r="K269" s="201" t="s">
        <v>128</v>
      </c>
      <c r="L269" s="46"/>
      <c r="M269" s="206" t="s">
        <v>19</v>
      </c>
      <c r="N269" s="207" t="s">
        <v>43</v>
      </c>
      <c r="O269" s="86"/>
      <c r="P269" s="208">
        <f>O269*H269</f>
        <v>0</v>
      </c>
      <c r="Q269" s="208">
        <v>0.00067000000000000002</v>
      </c>
      <c r="R269" s="208">
        <f>Q269*H269</f>
        <v>0.00067000000000000002</v>
      </c>
      <c r="S269" s="208">
        <v>0</v>
      </c>
      <c r="T269" s="209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0" t="s">
        <v>241</v>
      </c>
      <c r="AT269" s="210" t="s">
        <v>124</v>
      </c>
      <c r="AU269" s="210" t="s">
        <v>79</v>
      </c>
      <c r="AY269" s="19" t="s">
        <v>122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9" t="s">
        <v>77</v>
      </c>
      <c r="BK269" s="211">
        <f>ROUND(I269*H269,2)</f>
        <v>0</v>
      </c>
      <c r="BL269" s="19" t="s">
        <v>241</v>
      </c>
      <c r="BM269" s="210" t="s">
        <v>445</v>
      </c>
    </row>
    <row r="270" s="2" customFormat="1">
      <c r="A270" s="40"/>
      <c r="B270" s="41"/>
      <c r="C270" s="42"/>
      <c r="D270" s="212" t="s">
        <v>131</v>
      </c>
      <c r="E270" s="42"/>
      <c r="F270" s="213" t="s">
        <v>446</v>
      </c>
      <c r="G270" s="42"/>
      <c r="H270" s="42"/>
      <c r="I270" s="214"/>
      <c r="J270" s="42"/>
      <c r="K270" s="42"/>
      <c r="L270" s="46"/>
      <c r="M270" s="215"/>
      <c r="N270" s="216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131</v>
      </c>
      <c r="AU270" s="19" t="s">
        <v>79</v>
      </c>
    </row>
    <row r="271" s="2" customFormat="1">
      <c r="A271" s="40"/>
      <c r="B271" s="41"/>
      <c r="C271" s="42"/>
      <c r="D271" s="217" t="s">
        <v>133</v>
      </c>
      <c r="E271" s="42"/>
      <c r="F271" s="218" t="s">
        <v>447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133</v>
      </c>
      <c r="AU271" s="19" t="s">
        <v>79</v>
      </c>
    </row>
    <row r="272" s="2" customFormat="1" ht="33" customHeight="1">
      <c r="A272" s="40"/>
      <c r="B272" s="41"/>
      <c r="C272" s="199" t="s">
        <v>448</v>
      </c>
      <c r="D272" s="199" t="s">
        <v>124</v>
      </c>
      <c r="E272" s="200" t="s">
        <v>449</v>
      </c>
      <c r="F272" s="201" t="s">
        <v>450</v>
      </c>
      <c r="G272" s="202" t="s">
        <v>345</v>
      </c>
      <c r="H272" s="203">
        <v>2</v>
      </c>
      <c r="I272" s="204"/>
      <c r="J272" s="205">
        <f>ROUND(I272*H272,2)</f>
        <v>0</v>
      </c>
      <c r="K272" s="201" t="s">
        <v>128</v>
      </c>
      <c r="L272" s="46"/>
      <c r="M272" s="206" t="s">
        <v>19</v>
      </c>
      <c r="N272" s="207" t="s">
        <v>43</v>
      </c>
      <c r="O272" s="86"/>
      <c r="P272" s="208">
        <f>O272*H272</f>
        <v>0</v>
      </c>
      <c r="Q272" s="208">
        <v>0.0032799999999999999</v>
      </c>
      <c r="R272" s="208">
        <f>Q272*H272</f>
        <v>0.0065599999999999999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241</v>
      </c>
      <c r="AT272" s="210" t="s">
        <v>124</v>
      </c>
      <c r="AU272" s="210" t="s">
        <v>79</v>
      </c>
      <c r="AY272" s="19" t="s">
        <v>122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77</v>
      </c>
      <c r="BK272" s="211">
        <f>ROUND(I272*H272,2)</f>
        <v>0</v>
      </c>
      <c r="BL272" s="19" t="s">
        <v>241</v>
      </c>
      <c r="BM272" s="210" t="s">
        <v>451</v>
      </c>
    </row>
    <row r="273" s="2" customFormat="1">
      <c r="A273" s="40"/>
      <c r="B273" s="41"/>
      <c r="C273" s="42"/>
      <c r="D273" s="212" t="s">
        <v>131</v>
      </c>
      <c r="E273" s="42"/>
      <c r="F273" s="213" t="s">
        <v>452</v>
      </c>
      <c r="G273" s="42"/>
      <c r="H273" s="42"/>
      <c r="I273" s="214"/>
      <c r="J273" s="42"/>
      <c r="K273" s="42"/>
      <c r="L273" s="46"/>
      <c r="M273" s="215"/>
      <c r="N273" s="21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131</v>
      </c>
      <c r="AU273" s="19" t="s">
        <v>79</v>
      </c>
    </row>
    <row r="274" s="2" customFormat="1">
      <c r="A274" s="40"/>
      <c r="B274" s="41"/>
      <c r="C274" s="42"/>
      <c r="D274" s="217" t="s">
        <v>133</v>
      </c>
      <c r="E274" s="42"/>
      <c r="F274" s="218" t="s">
        <v>453</v>
      </c>
      <c r="G274" s="42"/>
      <c r="H274" s="42"/>
      <c r="I274" s="214"/>
      <c r="J274" s="42"/>
      <c r="K274" s="42"/>
      <c r="L274" s="46"/>
      <c r="M274" s="215"/>
      <c r="N274" s="216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133</v>
      </c>
      <c r="AU274" s="19" t="s">
        <v>79</v>
      </c>
    </row>
    <row r="275" s="2" customFormat="1" ht="33" customHeight="1">
      <c r="A275" s="40"/>
      <c r="B275" s="41"/>
      <c r="C275" s="199" t="s">
        <v>454</v>
      </c>
      <c r="D275" s="199" t="s">
        <v>124</v>
      </c>
      <c r="E275" s="200" t="s">
        <v>455</v>
      </c>
      <c r="F275" s="201" t="s">
        <v>456</v>
      </c>
      <c r="G275" s="202" t="s">
        <v>345</v>
      </c>
      <c r="H275" s="203">
        <v>2</v>
      </c>
      <c r="I275" s="204"/>
      <c r="J275" s="205">
        <f>ROUND(I275*H275,2)</f>
        <v>0</v>
      </c>
      <c r="K275" s="201" t="s">
        <v>128</v>
      </c>
      <c r="L275" s="46"/>
      <c r="M275" s="206" t="s">
        <v>19</v>
      </c>
      <c r="N275" s="207" t="s">
        <v>43</v>
      </c>
      <c r="O275" s="86"/>
      <c r="P275" s="208">
        <f>O275*H275</f>
        <v>0</v>
      </c>
      <c r="Q275" s="208">
        <v>0.0032799999999999999</v>
      </c>
      <c r="R275" s="208">
        <f>Q275*H275</f>
        <v>0.0065599999999999999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241</v>
      </c>
      <c r="AT275" s="210" t="s">
        <v>124</v>
      </c>
      <c r="AU275" s="210" t="s">
        <v>79</v>
      </c>
      <c r="AY275" s="19" t="s">
        <v>122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77</v>
      </c>
      <c r="BK275" s="211">
        <f>ROUND(I275*H275,2)</f>
        <v>0</v>
      </c>
      <c r="BL275" s="19" t="s">
        <v>241</v>
      </c>
      <c r="BM275" s="210" t="s">
        <v>457</v>
      </c>
    </row>
    <row r="276" s="2" customFormat="1">
      <c r="A276" s="40"/>
      <c r="B276" s="41"/>
      <c r="C276" s="42"/>
      <c r="D276" s="212" t="s">
        <v>131</v>
      </c>
      <c r="E276" s="42"/>
      <c r="F276" s="213" t="s">
        <v>458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131</v>
      </c>
      <c r="AU276" s="19" t="s">
        <v>79</v>
      </c>
    </row>
    <row r="277" s="2" customFormat="1">
      <c r="A277" s="40"/>
      <c r="B277" s="41"/>
      <c r="C277" s="42"/>
      <c r="D277" s="217" t="s">
        <v>133</v>
      </c>
      <c r="E277" s="42"/>
      <c r="F277" s="218" t="s">
        <v>459</v>
      </c>
      <c r="G277" s="42"/>
      <c r="H277" s="42"/>
      <c r="I277" s="214"/>
      <c r="J277" s="42"/>
      <c r="K277" s="42"/>
      <c r="L277" s="46"/>
      <c r="M277" s="215"/>
      <c r="N277" s="21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133</v>
      </c>
      <c r="AU277" s="19" t="s">
        <v>79</v>
      </c>
    </row>
    <row r="278" s="2" customFormat="1" ht="24.15" customHeight="1">
      <c r="A278" s="40"/>
      <c r="B278" s="41"/>
      <c r="C278" s="199" t="s">
        <v>460</v>
      </c>
      <c r="D278" s="199" t="s">
        <v>124</v>
      </c>
      <c r="E278" s="200" t="s">
        <v>461</v>
      </c>
      <c r="F278" s="201" t="s">
        <v>462</v>
      </c>
      <c r="G278" s="202" t="s">
        <v>463</v>
      </c>
      <c r="H278" s="261"/>
      <c r="I278" s="204"/>
      <c r="J278" s="205">
        <f>ROUND(I278*H278,2)</f>
        <v>0</v>
      </c>
      <c r="K278" s="201" t="s">
        <v>128</v>
      </c>
      <c r="L278" s="46"/>
      <c r="M278" s="206" t="s">
        <v>19</v>
      </c>
      <c r="N278" s="207" t="s">
        <v>43</v>
      </c>
      <c r="O278" s="86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241</v>
      </c>
      <c r="AT278" s="210" t="s">
        <v>124</v>
      </c>
      <c r="AU278" s="210" t="s">
        <v>79</v>
      </c>
      <c r="AY278" s="19" t="s">
        <v>122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77</v>
      </c>
      <c r="BK278" s="211">
        <f>ROUND(I278*H278,2)</f>
        <v>0</v>
      </c>
      <c r="BL278" s="19" t="s">
        <v>241</v>
      </c>
      <c r="BM278" s="210" t="s">
        <v>464</v>
      </c>
    </row>
    <row r="279" s="2" customFormat="1">
      <c r="A279" s="40"/>
      <c r="B279" s="41"/>
      <c r="C279" s="42"/>
      <c r="D279" s="212" t="s">
        <v>131</v>
      </c>
      <c r="E279" s="42"/>
      <c r="F279" s="213" t="s">
        <v>465</v>
      </c>
      <c r="G279" s="42"/>
      <c r="H279" s="42"/>
      <c r="I279" s="214"/>
      <c r="J279" s="42"/>
      <c r="K279" s="42"/>
      <c r="L279" s="46"/>
      <c r="M279" s="215"/>
      <c r="N279" s="216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131</v>
      </c>
      <c r="AU279" s="19" t="s">
        <v>79</v>
      </c>
    </row>
    <row r="280" s="2" customFormat="1">
      <c r="A280" s="40"/>
      <c r="B280" s="41"/>
      <c r="C280" s="42"/>
      <c r="D280" s="217" t="s">
        <v>133</v>
      </c>
      <c r="E280" s="42"/>
      <c r="F280" s="218" t="s">
        <v>466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133</v>
      </c>
      <c r="AU280" s="19" t="s">
        <v>79</v>
      </c>
    </row>
    <row r="281" s="2" customFormat="1" ht="16.5" customHeight="1">
      <c r="A281" s="40"/>
      <c r="B281" s="41"/>
      <c r="C281" s="199" t="s">
        <v>467</v>
      </c>
      <c r="D281" s="199" t="s">
        <v>124</v>
      </c>
      <c r="E281" s="200" t="s">
        <v>468</v>
      </c>
      <c r="F281" s="201" t="s">
        <v>469</v>
      </c>
      <c r="G281" s="202" t="s">
        <v>316</v>
      </c>
      <c r="H281" s="203">
        <v>1</v>
      </c>
      <c r="I281" s="204"/>
      <c r="J281" s="205">
        <f>ROUND(I281*H281,2)</f>
        <v>0</v>
      </c>
      <c r="K281" s="201" t="s">
        <v>19</v>
      </c>
      <c r="L281" s="46"/>
      <c r="M281" s="206" t="s">
        <v>19</v>
      </c>
      <c r="N281" s="207" t="s">
        <v>43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241</v>
      </c>
      <c r="AT281" s="210" t="s">
        <v>124</v>
      </c>
      <c r="AU281" s="210" t="s">
        <v>79</v>
      </c>
      <c r="AY281" s="19" t="s">
        <v>122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77</v>
      </c>
      <c r="BK281" s="211">
        <f>ROUND(I281*H281,2)</f>
        <v>0</v>
      </c>
      <c r="BL281" s="19" t="s">
        <v>241</v>
      </c>
      <c r="BM281" s="210" t="s">
        <v>470</v>
      </c>
    </row>
    <row r="282" s="2" customFormat="1">
      <c r="A282" s="40"/>
      <c r="B282" s="41"/>
      <c r="C282" s="42"/>
      <c r="D282" s="212" t="s">
        <v>131</v>
      </c>
      <c r="E282" s="42"/>
      <c r="F282" s="213" t="s">
        <v>469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131</v>
      </c>
      <c r="AU282" s="19" t="s">
        <v>79</v>
      </c>
    </row>
    <row r="283" s="2" customFormat="1" ht="21.75" customHeight="1">
      <c r="A283" s="40"/>
      <c r="B283" s="41"/>
      <c r="C283" s="199" t="s">
        <v>471</v>
      </c>
      <c r="D283" s="199" t="s">
        <v>124</v>
      </c>
      <c r="E283" s="200" t="s">
        <v>472</v>
      </c>
      <c r="F283" s="201" t="s">
        <v>473</v>
      </c>
      <c r="G283" s="202" t="s">
        <v>316</v>
      </c>
      <c r="H283" s="203">
        <v>3</v>
      </c>
      <c r="I283" s="204"/>
      <c r="J283" s="205">
        <f>ROUND(I283*H283,2)</f>
        <v>0</v>
      </c>
      <c r="K283" s="201" t="s">
        <v>19</v>
      </c>
      <c r="L283" s="46"/>
      <c r="M283" s="206" t="s">
        <v>19</v>
      </c>
      <c r="N283" s="207" t="s">
        <v>43</v>
      </c>
      <c r="O283" s="86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241</v>
      </c>
      <c r="AT283" s="210" t="s">
        <v>124</v>
      </c>
      <c r="AU283" s="210" t="s">
        <v>79</v>
      </c>
      <c r="AY283" s="19" t="s">
        <v>122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77</v>
      </c>
      <c r="BK283" s="211">
        <f>ROUND(I283*H283,2)</f>
        <v>0</v>
      </c>
      <c r="BL283" s="19" t="s">
        <v>241</v>
      </c>
      <c r="BM283" s="210" t="s">
        <v>474</v>
      </c>
    </row>
    <row r="284" s="2" customFormat="1">
      <c r="A284" s="40"/>
      <c r="B284" s="41"/>
      <c r="C284" s="42"/>
      <c r="D284" s="212" t="s">
        <v>131</v>
      </c>
      <c r="E284" s="42"/>
      <c r="F284" s="213" t="s">
        <v>475</v>
      </c>
      <c r="G284" s="42"/>
      <c r="H284" s="42"/>
      <c r="I284" s="214"/>
      <c r="J284" s="42"/>
      <c r="K284" s="42"/>
      <c r="L284" s="46"/>
      <c r="M284" s="215"/>
      <c r="N284" s="21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131</v>
      </c>
      <c r="AU284" s="19" t="s">
        <v>79</v>
      </c>
    </row>
    <row r="285" s="12" customFormat="1" ht="22.8" customHeight="1">
      <c r="A285" s="12"/>
      <c r="B285" s="183"/>
      <c r="C285" s="184"/>
      <c r="D285" s="185" t="s">
        <v>71</v>
      </c>
      <c r="E285" s="197" t="s">
        <v>476</v>
      </c>
      <c r="F285" s="197" t="s">
        <v>477</v>
      </c>
      <c r="G285" s="184"/>
      <c r="H285" s="184"/>
      <c r="I285" s="187"/>
      <c r="J285" s="198">
        <f>BK285</f>
        <v>0</v>
      </c>
      <c r="K285" s="184"/>
      <c r="L285" s="189"/>
      <c r="M285" s="190"/>
      <c r="N285" s="191"/>
      <c r="O285" s="191"/>
      <c r="P285" s="192">
        <f>SUM(P286:P322)</f>
        <v>0</v>
      </c>
      <c r="Q285" s="191"/>
      <c r="R285" s="192">
        <f>SUM(R286:R322)</f>
        <v>0.996112</v>
      </c>
      <c r="S285" s="191"/>
      <c r="T285" s="193">
        <f>SUM(T286:T322)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4" t="s">
        <v>79</v>
      </c>
      <c r="AT285" s="195" t="s">
        <v>71</v>
      </c>
      <c r="AU285" s="195" t="s">
        <v>77</v>
      </c>
      <c r="AY285" s="194" t="s">
        <v>122</v>
      </c>
      <c r="BK285" s="196">
        <f>SUM(BK286:BK322)</f>
        <v>0</v>
      </c>
    </row>
    <row r="286" s="2" customFormat="1" ht="24.15" customHeight="1">
      <c r="A286" s="40"/>
      <c r="B286" s="41"/>
      <c r="C286" s="199" t="s">
        <v>478</v>
      </c>
      <c r="D286" s="199" t="s">
        <v>124</v>
      </c>
      <c r="E286" s="200" t="s">
        <v>479</v>
      </c>
      <c r="F286" s="201" t="s">
        <v>480</v>
      </c>
      <c r="G286" s="202" t="s">
        <v>225</v>
      </c>
      <c r="H286" s="203">
        <v>210.59999999999999</v>
      </c>
      <c r="I286" s="204"/>
      <c r="J286" s="205">
        <f>ROUND(I286*H286,2)</f>
        <v>0</v>
      </c>
      <c r="K286" s="201" t="s">
        <v>128</v>
      </c>
      <c r="L286" s="46"/>
      <c r="M286" s="206" t="s">
        <v>19</v>
      </c>
      <c r="N286" s="207" t="s">
        <v>43</v>
      </c>
      <c r="O286" s="86"/>
      <c r="P286" s="208">
        <f>O286*H286</f>
        <v>0</v>
      </c>
      <c r="Q286" s="208">
        <v>0.00046000000000000001</v>
      </c>
      <c r="R286" s="208">
        <f>Q286*H286</f>
        <v>0.096876000000000004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241</v>
      </c>
      <c r="AT286" s="210" t="s">
        <v>124</v>
      </c>
      <c r="AU286" s="210" t="s">
        <v>79</v>
      </c>
      <c r="AY286" s="19" t="s">
        <v>122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77</v>
      </c>
      <c r="BK286" s="211">
        <f>ROUND(I286*H286,2)</f>
        <v>0</v>
      </c>
      <c r="BL286" s="19" t="s">
        <v>241</v>
      </c>
      <c r="BM286" s="210" t="s">
        <v>481</v>
      </c>
    </row>
    <row r="287" s="2" customFormat="1">
      <c r="A287" s="40"/>
      <c r="B287" s="41"/>
      <c r="C287" s="42"/>
      <c r="D287" s="212" t="s">
        <v>131</v>
      </c>
      <c r="E287" s="42"/>
      <c r="F287" s="213" t="s">
        <v>482</v>
      </c>
      <c r="G287" s="42"/>
      <c r="H287" s="42"/>
      <c r="I287" s="214"/>
      <c r="J287" s="42"/>
      <c r="K287" s="42"/>
      <c r="L287" s="46"/>
      <c r="M287" s="215"/>
      <c r="N287" s="21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131</v>
      </c>
      <c r="AU287" s="19" t="s">
        <v>79</v>
      </c>
    </row>
    <row r="288" s="2" customFormat="1">
      <c r="A288" s="40"/>
      <c r="B288" s="41"/>
      <c r="C288" s="42"/>
      <c r="D288" s="217" t="s">
        <v>133</v>
      </c>
      <c r="E288" s="42"/>
      <c r="F288" s="218" t="s">
        <v>483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133</v>
      </c>
      <c r="AU288" s="19" t="s">
        <v>79</v>
      </c>
    </row>
    <row r="289" s="2" customFormat="1" ht="24.15" customHeight="1">
      <c r="A289" s="40"/>
      <c r="B289" s="41"/>
      <c r="C289" s="199" t="s">
        <v>484</v>
      </c>
      <c r="D289" s="199" t="s">
        <v>124</v>
      </c>
      <c r="E289" s="200" t="s">
        <v>485</v>
      </c>
      <c r="F289" s="201" t="s">
        <v>486</v>
      </c>
      <c r="G289" s="202" t="s">
        <v>225</v>
      </c>
      <c r="H289" s="203">
        <v>252.19999999999999</v>
      </c>
      <c r="I289" s="204"/>
      <c r="J289" s="205">
        <f>ROUND(I289*H289,2)</f>
        <v>0</v>
      </c>
      <c r="K289" s="201" t="s">
        <v>128</v>
      </c>
      <c r="L289" s="46"/>
      <c r="M289" s="206" t="s">
        <v>19</v>
      </c>
      <c r="N289" s="207" t="s">
        <v>43</v>
      </c>
      <c r="O289" s="86"/>
      <c r="P289" s="208">
        <f>O289*H289</f>
        <v>0</v>
      </c>
      <c r="Q289" s="208">
        <v>0.00056999999999999998</v>
      </c>
      <c r="R289" s="208">
        <f>Q289*H289</f>
        <v>0.14375399999999999</v>
      </c>
      <c r="S289" s="208">
        <v>0</v>
      </c>
      <c r="T289" s="20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0" t="s">
        <v>241</v>
      </c>
      <c r="AT289" s="210" t="s">
        <v>124</v>
      </c>
      <c r="AU289" s="210" t="s">
        <v>79</v>
      </c>
      <c r="AY289" s="19" t="s">
        <v>122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9" t="s">
        <v>77</v>
      </c>
      <c r="BK289" s="211">
        <f>ROUND(I289*H289,2)</f>
        <v>0</v>
      </c>
      <c r="BL289" s="19" t="s">
        <v>241</v>
      </c>
      <c r="BM289" s="210" t="s">
        <v>487</v>
      </c>
    </row>
    <row r="290" s="2" customFormat="1">
      <c r="A290" s="40"/>
      <c r="B290" s="41"/>
      <c r="C290" s="42"/>
      <c r="D290" s="212" t="s">
        <v>131</v>
      </c>
      <c r="E290" s="42"/>
      <c r="F290" s="213" t="s">
        <v>488</v>
      </c>
      <c r="G290" s="42"/>
      <c r="H290" s="42"/>
      <c r="I290" s="214"/>
      <c r="J290" s="42"/>
      <c r="K290" s="42"/>
      <c r="L290" s="46"/>
      <c r="M290" s="215"/>
      <c r="N290" s="21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131</v>
      </c>
      <c r="AU290" s="19" t="s">
        <v>79</v>
      </c>
    </row>
    <row r="291" s="2" customFormat="1">
      <c r="A291" s="40"/>
      <c r="B291" s="41"/>
      <c r="C291" s="42"/>
      <c r="D291" s="217" t="s">
        <v>133</v>
      </c>
      <c r="E291" s="42"/>
      <c r="F291" s="218" t="s">
        <v>489</v>
      </c>
      <c r="G291" s="42"/>
      <c r="H291" s="42"/>
      <c r="I291" s="214"/>
      <c r="J291" s="42"/>
      <c r="K291" s="42"/>
      <c r="L291" s="46"/>
      <c r="M291" s="215"/>
      <c r="N291" s="21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133</v>
      </c>
      <c r="AU291" s="19" t="s">
        <v>79</v>
      </c>
    </row>
    <row r="292" s="2" customFormat="1" ht="24.15" customHeight="1">
      <c r="A292" s="40"/>
      <c r="B292" s="41"/>
      <c r="C292" s="199" t="s">
        <v>490</v>
      </c>
      <c r="D292" s="199" t="s">
        <v>124</v>
      </c>
      <c r="E292" s="200" t="s">
        <v>491</v>
      </c>
      <c r="F292" s="201" t="s">
        <v>492</v>
      </c>
      <c r="G292" s="202" t="s">
        <v>225</v>
      </c>
      <c r="H292" s="203">
        <v>377</v>
      </c>
      <c r="I292" s="204"/>
      <c r="J292" s="205">
        <f>ROUND(I292*H292,2)</f>
        <v>0</v>
      </c>
      <c r="K292" s="201" t="s">
        <v>128</v>
      </c>
      <c r="L292" s="46"/>
      <c r="M292" s="206" t="s">
        <v>19</v>
      </c>
      <c r="N292" s="207" t="s">
        <v>43</v>
      </c>
      <c r="O292" s="86"/>
      <c r="P292" s="208">
        <f>O292*H292</f>
        <v>0</v>
      </c>
      <c r="Q292" s="208">
        <v>0.00072000000000000005</v>
      </c>
      <c r="R292" s="208">
        <f>Q292*H292</f>
        <v>0.27144000000000001</v>
      </c>
      <c r="S292" s="208">
        <v>0</v>
      </c>
      <c r="T292" s="20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0" t="s">
        <v>241</v>
      </c>
      <c r="AT292" s="210" t="s">
        <v>124</v>
      </c>
      <c r="AU292" s="210" t="s">
        <v>79</v>
      </c>
      <c r="AY292" s="19" t="s">
        <v>122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9" t="s">
        <v>77</v>
      </c>
      <c r="BK292" s="211">
        <f>ROUND(I292*H292,2)</f>
        <v>0</v>
      </c>
      <c r="BL292" s="19" t="s">
        <v>241</v>
      </c>
      <c r="BM292" s="210" t="s">
        <v>493</v>
      </c>
    </row>
    <row r="293" s="2" customFormat="1">
      <c r="A293" s="40"/>
      <c r="B293" s="41"/>
      <c r="C293" s="42"/>
      <c r="D293" s="212" t="s">
        <v>131</v>
      </c>
      <c r="E293" s="42"/>
      <c r="F293" s="213" t="s">
        <v>494</v>
      </c>
      <c r="G293" s="42"/>
      <c r="H293" s="42"/>
      <c r="I293" s="214"/>
      <c r="J293" s="42"/>
      <c r="K293" s="42"/>
      <c r="L293" s="46"/>
      <c r="M293" s="215"/>
      <c r="N293" s="216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131</v>
      </c>
      <c r="AU293" s="19" t="s">
        <v>79</v>
      </c>
    </row>
    <row r="294" s="2" customFormat="1">
      <c r="A294" s="40"/>
      <c r="B294" s="41"/>
      <c r="C294" s="42"/>
      <c r="D294" s="217" t="s">
        <v>133</v>
      </c>
      <c r="E294" s="42"/>
      <c r="F294" s="218" t="s">
        <v>495</v>
      </c>
      <c r="G294" s="42"/>
      <c r="H294" s="42"/>
      <c r="I294" s="214"/>
      <c r="J294" s="42"/>
      <c r="K294" s="42"/>
      <c r="L294" s="46"/>
      <c r="M294" s="215"/>
      <c r="N294" s="21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133</v>
      </c>
      <c r="AU294" s="19" t="s">
        <v>79</v>
      </c>
    </row>
    <row r="295" s="2" customFormat="1" ht="24.15" customHeight="1">
      <c r="A295" s="40"/>
      <c r="B295" s="41"/>
      <c r="C295" s="199" t="s">
        <v>496</v>
      </c>
      <c r="D295" s="199" t="s">
        <v>124</v>
      </c>
      <c r="E295" s="200" t="s">
        <v>497</v>
      </c>
      <c r="F295" s="201" t="s">
        <v>498</v>
      </c>
      <c r="G295" s="202" t="s">
        <v>225</v>
      </c>
      <c r="H295" s="203">
        <v>65</v>
      </c>
      <c r="I295" s="204"/>
      <c r="J295" s="205">
        <f>ROUND(I295*H295,2)</f>
        <v>0</v>
      </c>
      <c r="K295" s="201" t="s">
        <v>128</v>
      </c>
      <c r="L295" s="46"/>
      <c r="M295" s="206" t="s">
        <v>19</v>
      </c>
      <c r="N295" s="207" t="s">
        <v>43</v>
      </c>
      <c r="O295" s="86"/>
      <c r="P295" s="208">
        <f>O295*H295</f>
        <v>0</v>
      </c>
      <c r="Q295" s="208">
        <v>0.0012800000000000001</v>
      </c>
      <c r="R295" s="208">
        <f>Q295*H295</f>
        <v>0.08320000000000001</v>
      </c>
      <c r="S295" s="208">
        <v>0</v>
      </c>
      <c r="T295" s="20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0" t="s">
        <v>241</v>
      </c>
      <c r="AT295" s="210" t="s">
        <v>124</v>
      </c>
      <c r="AU295" s="210" t="s">
        <v>79</v>
      </c>
      <c r="AY295" s="19" t="s">
        <v>122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9" t="s">
        <v>77</v>
      </c>
      <c r="BK295" s="211">
        <f>ROUND(I295*H295,2)</f>
        <v>0</v>
      </c>
      <c r="BL295" s="19" t="s">
        <v>241</v>
      </c>
      <c r="BM295" s="210" t="s">
        <v>499</v>
      </c>
    </row>
    <row r="296" s="2" customFormat="1">
      <c r="A296" s="40"/>
      <c r="B296" s="41"/>
      <c r="C296" s="42"/>
      <c r="D296" s="212" t="s">
        <v>131</v>
      </c>
      <c r="E296" s="42"/>
      <c r="F296" s="213" t="s">
        <v>500</v>
      </c>
      <c r="G296" s="42"/>
      <c r="H296" s="42"/>
      <c r="I296" s="214"/>
      <c r="J296" s="42"/>
      <c r="K296" s="42"/>
      <c r="L296" s="46"/>
      <c r="M296" s="215"/>
      <c r="N296" s="21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131</v>
      </c>
      <c r="AU296" s="19" t="s">
        <v>79</v>
      </c>
    </row>
    <row r="297" s="2" customFormat="1">
      <c r="A297" s="40"/>
      <c r="B297" s="41"/>
      <c r="C297" s="42"/>
      <c r="D297" s="217" t="s">
        <v>133</v>
      </c>
      <c r="E297" s="42"/>
      <c r="F297" s="218" t="s">
        <v>501</v>
      </c>
      <c r="G297" s="42"/>
      <c r="H297" s="42"/>
      <c r="I297" s="214"/>
      <c r="J297" s="42"/>
      <c r="K297" s="42"/>
      <c r="L297" s="46"/>
      <c r="M297" s="215"/>
      <c r="N297" s="21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133</v>
      </c>
      <c r="AU297" s="19" t="s">
        <v>79</v>
      </c>
    </row>
    <row r="298" s="2" customFormat="1" ht="24.15" customHeight="1">
      <c r="A298" s="40"/>
      <c r="B298" s="41"/>
      <c r="C298" s="199" t="s">
        <v>502</v>
      </c>
      <c r="D298" s="199" t="s">
        <v>124</v>
      </c>
      <c r="E298" s="200" t="s">
        <v>503</v>
      </c>
      <c r="F298" s="201" t="s">
        <v>504</v>
      </c>
      <c r="G298" s="202" t="s">
        <v>225</v>
      </c>
      <c r="H298" s="203">
        <v>15.6</v>
      </c>
      <c r="I298" s="204"/>
      <c r="J298" s="205">
        <f>ROUND(I298*H298,2)</f>
        <v>0</v>
      </c>
      <c r="K298" s="201" t="s">
        <v>128</v>
      </c>
      <c r="L298" s="46"/>
      <c r="M298" s="206" t="s">
        <v>19</v>
      </c>
      <c r="N298" s="207" t="s">
        <v>43</v>
      </c>
      <c r="O298" s="86"/>
      <c r="P298" s="208">
        <f>O298*H298</f>
        <v>0</v>
      </c>
      <c r="Q298" s="208">
        <v>0.0016000000000000001</v>
      </c>
      <c r="R298" s="208">
        <f>Q298*H298</f>
        <v>0.02496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241</v>
      </c>
      <c r="AT298" s="210" t="s">
        <v>124</v>
      </c>
      <c r="AU298" s="210" t="s">
        <v>79</v>
      </c>
      <c r="AY298" s="19" t="s">
        <v>122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77</v>
      </c>
      <c r="BK298" s="211">
        <f>ROUND(I298*H298,2)</f>
        <v>0</v>
      </c>
      <c r="BL298" s="19" t="s">
        <v>241</v>
      </c>
      <c r="BM298" s="210" t="s">
        <v>505</v>
      </c>
    </row>
    <row r="299" s="2" customFormat="1">
      <c r="A299" s="40"/>
      <c r="B299" s="41"/>
      <c r="C299" s="42"/>
      <c r="D299" s="212" t="s">
        <v>131</v>
      </c>
      <c r="E299" s="42"/>
      <c r="F299" s="213" t="s">
        <v>506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131</v>
      </c>
      <c r="AU299" s="19" t="s">
        <v>79</v>
      </c>
    </row>
    <row r="300" s="2" customFormat="1">
      <c r="A300" s="40"/>
      <c r="B300" s="41"/>
      <c r="C300" s="42"/>
      <c r="D300" s="217" t="s">
        <v>133</v>
      </c>
      <c r="E300" s="42"/>
      <c r="F300" s="218" t="s">
        <v>507</v>
      </c>
      <c r="G300" s="42"/>
      <c r="H300" s="42"/>
      <c r="I300" s="214"/>
      <c r="J300" s="42"/>
      <c r="K300" s="42"/>
      <c r="L300" s="46"/>
      <c r="M300" s="215"/>
      <c r="N300" s="21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133</v>
      </c>
      <c r="AU300" s="19" t="s">
        <v>79</v>
      </c>
    </row>
    <row r="301" s="2" customFormat="1" ht="24.15" customHeight="1">
      <c r="A301" s="40"/>
      <c r="B301" s="41"/>
      <c r="C301" s="199" t="s">
        <v>508</v>
      </c>
      <c r="D301" s="199" t="s">
        <v>124</v>
      </c>
      <c r="E301" s="200" t="s">
        <v>509</v>
      </c>
      <c r="F301" s="201" t="s">
        <v>510</v>
      </c>
      <c r="G301" s="202" t="s">
        <v>225</v>
      </c>
      <c r="H301" s="203">
        <v>39</v>
      </c>
      <c r="I301" s="204"/>
      <c r="J301" s="205">
        <f>ROUND(I301*H301,2)</f>
        <v>0</v>
      </c>
      <c r="K301" s="201" t="s">
        <v>128</v>
      </c>
      <c r="L301" s="46"/>
      <c r="M301" s="206" t="s">
        <v>19</v>
      </c>
      <c r="N301" s="207" t="s">
        <v>43</v>
      </c>
      <c r="O301" s="86"/>
      <c r="P301" s="208">
        <f>O301*H301</f>
        <v>0</v>
      </c>
      <c r="Q301" s="208">
        <v>0.0020100000000000001</v>
      </c>
      <c r="R301" s="208">
        <f>Q301*H301</f>
        <v>0.078390000000000001</v>
      </c>
      <c r="S301" s="208">
        <v>0</v>
      </c>
      <c r="T301" s="20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241</v>
      </c>
      <c r="AT301" s="210" t="s">
        <v>124</v>
      </c>
      <c r="AU301" s="210" t="s">
        <v>79</v>
      </c>
      <c r="AY301" s="19" t="s">
        <v>122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77</v>
      </c>
      <c r="BK301" s="211">
        <f>ROUND(I301*H301,2)</f>
        <v>0</v>
      </c>
      <c r="BL301" s="19" t="s">
        <v>241</v>
      </c>
      <c r="BM301" s="210" t="s">
        <v>511</v>
      </c>
    </row>
    <row r="302" s="2" customFormat="1">
      <c r="A302" s="40"/>
      <c r="B302" s="41"/>
      <c r="C302" s="42"/>
      <c r="D302" s="212" t="s">
        <v>131</v>
      </c>
      <c r="E302" s="42"/>
      <c r="F302" s="213" t="s">
        <v>512</v>
      </c>
      <c r="G302" s="42"/>
      <c r="H302" s="42"/>
      <c r="I302" s="214"/>
      <c r="J302" s="42"/>
      <c r="K302" s="42"/>
      <c r="L302" s="46"/>
      <c r="M302" s="215"/>
      <c r="N302" s="216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131</v>
      </c>
      <c r="AU302" s="19" t="s">
        <v>79</v>
      </c>
    </row>
    <row r="303" s="2" customFormat="1">
      <c r="A303" s="40"/>
      <c r="B303" s="41"/>
      <c r="C303" s="42"/>
      <c r="D303" s="217" t="s">
        <v>133</v>
      </c>
      <c r="E303" s="42"/>
      <c r="F303" s="218" t="s">
        <v>513</v>
      </c>
      <c r="G303" s="42"/>
      <c r="H303" s="42"/>
      <c r="I303" s="214"/>
      <c r="J303" s="42"/>
      <c r="K303" s="42"/>
      <c r="L303" s="46"/>
      <c r="M303" s="215"/>
      <c r="N303" s="216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133</v>
      </c>
      <c r="AU303" s="19" t="s">
        <v>79</v>
      </c>
    </row>
    <row r="304" s="2" customFormat="1" ht="16.5" customHeight="1">
      <c r="A304" s="40"/>
      <c r="B304" s="41"/>
      <c r="C304" s="199" t="s">
        <v>514</v>
      </c>
      <c r="D304" s="199" t="s">
        <v>124</v>
      </c>
      <c r="E304" s="200" t="s">
        <v>515</v>
      </c>
      <c r="F304" s="201" t="s">
        <v>516</v>
      </c>
      <c r="G304" s="202" t="s">
        <v>225</v>
      </c>
      <c r="H304" s="203">
        <v>920.39999999999998</v>
      </c>
      <c r="I304" s="204"/>
      <c r="J304" s="205">
        <f>ROUND(I304*H304,2)</f>
        <v>0</v>
      </c>
      <c r="K304" s="201" t="s">
        <v>128</v>
      </c>
      <c r="L304" s="46"/>
      <c r="M304" s="206" t="s">
        <v>19</v>
      </c>
      <c r="N304" s="207" t="s">
        <v>43</v>
      </c>
      <c r="O304" s="86"/>
      <c r="P304" s="208">
        <f>O304*H304</f>
        <v>0</v>
      </c>
      <c r="Q304" s="208">
        <v>0</v>
      </c>
      <c r="R304" s="208">
        <f>Q304*H304</f>
        <v>0</v>
      </c>
      <c r="S304" s="208">
        <v>0</v>
      </c>
      <c r="T304" s="20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241</v>
      </c>
      <c r="AT304" s="210" t="s">
        <v>124</v>
      </c>
      <c r="AU304" s="210" t="s">
        <v>79</v>
      </c>
      <c r="AY304" s="19" t="s">
        <v>122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77</v>
      </c>
      <c r="BK304" s="211">
        <f>ROUND(I304*H304,2)</f>
        <v>0</v>
      </c>
      <c r="BL304" s="19" t="s">
        <v>241</v>
      </c>
      <c r="BM304" s="210" t="s">
        <v>517</v>
      </c>
    </row>
    <row r="305" s="2" customFormat="1">
      <c r="A305" s="40"/>
      <c r="B305" s="41"/>
      <c r="C305" s="42"/>
      <c r="D305" s="212" t="s">
        <v>131</v>
      </c>
      <c r="E305" s="42"/>
      <c r="F305" s="213" t="s">
        <v>518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131</v>
      </c>
      <c r="AU305" s="19" t="s">
        <v>79</v>
      </c>
    </row>
    <row r="306" s="2" customFormat="1">
      <c r="A306" s="40"/>
      <c r="B306" s="41"/>
      <c r="C306" s="42"/>
      <c r="D306" s="217" t="s">
        <v>133</v>
      </c>
      <c r="E306" s="42"/>
      <c r="F306" s="218" t="s">
        <v>519</v>
      </c>
      <c r="G306" s="42"/>
      <c r="H306" s="42"/>
      <c r="I306" s="214"/>
      <c r="J306" s="42"/>
      <c r="K306" s="42"/>
      <c r="L306" s="46"/>
      <c r="M306" s="215"/>
      <c r="N306" s="216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133</v>
      </c>
      <c r="AU306" s="19" t="s">
        <v>79</v>
      </c>
    </row>
    <row r="307" s="2" customFormat="1" ht="24.15" customHeight="1">
      <c r="A307" s="40"/>
      <c r="B307" s="41"/>
      <c r="C307" s="199" t="s">
        <v>520</v>
      </c>
      <c r="D307" s="199" t="s">
        <v>124</v>
      </c>
      <c r="E307" s="200" t="s">
        <v>521</v>
      </c>
      <c r="F307" s="201" t="s">
        <v>522</v>
      </c>
      <c r="G307" s="202" t="s">
        <v>225</v>
      </c>
      <c r="H307" s="203">
        <v>39</v>
      </c>
      <c r="I307" s="204"/>
      <c r="J307" s="205">
        <f>ROUND(I307*H307,2)</f>
        <v>0</v>
      </c>
      <c r="K307" s="201" t="s">
        <v>128</v>
      </c>
      <c r="L307" s="46"/>
      <c r="M307" s="206" t="s">
        <v>19</v>
      </c>
      <c r="N307" s="207" t="s">
        <v>43</v>
      </c>
      <c r="O307" s="86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0" t="s">
        <v>241</v>
      </c>
      <c r="AT307" s="210" t="s">
        <v>124</v>
      </c>
      <c r="AU307" s="210" t="s">
        <v>79</v>
      </c>
      <c r="AY307" s="19" t="s">
        <v>122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9" t="s">
        <v>77</v>
      </c>
      <c r="BK307" s="211">
        <f>ROUND(I307*H307,2)</f>
        <v>0</v>
      </c>
      <c r="BL307" s="19" t="s">
        <v>241</v>
      </c>
      <c r="BM307" s="210" t="s">
        <v>523</v>
      </c>
    </row>
    <row r="308" s="2" customFormat="1">
      <c r="A308" s="40"/>
      <c r="B308" s="41"/>
      <c r="C308" s="42"/>
      <c r="D308" s="212" t="s">
        <v>131</v>
      </c>
      <c r="E308" s="42"/>
      <c r="F308" s="213" t="s">
        <v>524</v>
      </c>
      <c r="G308" s="42"/>
      <c r="H308" s="42"/>
      <c r="I308" s="214"/>
      <c r="J308" s="42"/>
      <c r="K308" s="42"/>
      <c r="L308" s="46"/>
      <c r="M308" s="215"/>
      <c r="N308" s="216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131</v>
      </c>
      <c r="AU308" s="19" t="s">
        <v>79</v>
      </c>
    </row>
    <row r="309" s="2" customFormat="1">
      <c r="A309" s="40"/>
      <c r="B309" s="41"/>
      <c r="C309" s="42"/>
      <c r="D309" s="217" t="s">
        <v>133</v>
      </c>
      <c r="E309" s="42"/>
      <c r="F309" s="218" t="s">
        <v>525</v>
      </c>
      <c r="G309" s="42"/>
      <c r="H309" s="42"/>
      <c r="I309" s="214"/>
      <c r="J309" s="42"/>
      <c r="K309" s="42"/>
      <c r="L309" s="46"/>
      <c r="M309" s="215"/>
      <c r="N309" s="21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133</v>
      </c>
      <c r="AU309" s="19" t="s">
        <v>79</v>
      </c>
    </row>
    <row r="310" s="2" customFormat="1" ht="33" customHeight="1">
      <c r="A310" s="40"/>
      <c r="B310" s="41"/>
      <c r="C310" s="199" t="s">
        <v>526</v>
      </c>
      <c r="D310" s="199" t="s">
        <v>124</v>
      </c>
      <c r="E310" s="200" t="s">
        <v>527</v>
      </c>
      <c r="F310" s="201" t="s">
        <v>528</v>
      </c>
      <c r="G310" s="202" t="s">
        <v>225</v>
      </c>
      <c r="H310" s="203">
        <v>839.79999999999995</v>
      </c>
      <c r="I310" s="204"/>
      <c r="J310" s="205">
        <f>ROUND(I310*H310,2)</f>
        <v>0</v>
      </c>
      <c r="K310" s="201" t="s">
        <v>128</v>
      </c>
      <c r="L310" s="46"/>
      <c r="M310" s="206" t="s">
        <v>19</v>
      </c>
      <c r="N310" s="207" t="s">
        <v>43</v>
      </c>
      <c r="O310" s="86"/>
      <c r="P310" s="208">
        <f>O310*H310</f>
        <v>0</v>
      </c>
      <c r="Q310" s="208">
        <v>0.00034000000000000002</v>
      </c>
      <c r="R310" s="208">
        <f>Q310*H310</f>
        <v>0.28553200000000001</v>
      </c>
      <c r="S310" s="208">
        <v>0</v>
      </c>
      <c r="T310" s="209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0" t="s">
        <v>241</v>
      </c>
      <c r="AT310" s="210" t="s">
        <v>124</v>
      </c>
      <c r="AU310" s="210" t="s">
        <v>79</v>
      </c>
      <c r="AY310" s="19" t="s">
        <v>122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9" t="s">
        <v>77</v>
      </c>
      <c r="BK310" s="211">
        <f>ROUND(I310*H310,2)</f>
        <v>0</v>
      </c>
      <c r="BL310" s="19" t="s">
        <v>241</v>
      </c>
      <c r="BM310" s="210" t="s">
        <v>529</v>
      </c>
    </row>
    <row r="311" s="2" customFormat="1">
      <c r="A311" s="40"/>
      <c r="B311" s="41"/>
      <c r="C311" s="42"/>
      <c r="D311" s="212" t="s">
        <v>131</v>
      </c>
      <c r="E311" s="42"/>
      <c r="F311" s="213" t="s">
        <v>530</v>
      </c>
      <c r="G311" s="42"/>
      <c r="H311" s="42"/>
      <c r="I311" s="214"/>
      <c r="J311" s="42"/>
      <c r="K311" s="42"/>
      <c r="L311" s="46"/>
      <c r="M311" s="215"/>
      <c r="N311" s="216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131</v>
      </c>
      <c r="AU311" s="19" t="s">
        <v>79</v>
      </c>
    </row>
    <row r="312" s="2" customFormat="1">
      <c r="A312" s="40"/>
      <c r="B312" s="41"/>
      <c r="C312" s="42"/>
      <c r="D312" s="217" t="s">
        <v>133</v>
      </c>
      <c r="E312" s="42"/>
      <c r="F312" s="218" t="s">
        <v>531</v>
      </c>
      <c r="G312" s="42"/>
      <c r="H312" s="42"/>
      <c r="I312" s="214"/>
      <c r="J312" s="42"/>
      <c r="K312" s="42"/>
      <c r="L312" s="46"/>
      <c r="M312" s="215"/>
      <c r="N312" s="21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133</v>
      </c>
      <c r="AU312" s="19" t="s">
        <v>79</v>
      </c>
    </row>
    <row r="313" s="13" customFormat="1">
      <c r="A313" s="13"/>
      <c r="B313" s="219"/>
      <c r="C313" s="220"/>
      <c r="D313" s="212" t="s">
        <v>135</v>
      </c>
      <c r="E313" s="221" t="s">
        <v>19</v>
      </c>
      <c r="F313" s="222" t="s">
        <v>532</v>
      </c>
      <c r="G313" s="220"/>
      <c r="H313" s="223">
        <v>839.79999999999995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9" t="s">
        <v>135</v>
      </c>
      <c r="AU313" s="229" t="s">
        <v>79</v>
      </c>
      <c r="AV313" s="13" t="s">
        <v>79</v>
      </c>
      <c r="AW313" s="13" t="s">
        <v>33</v>
      </c>
      <c r="AX313" s="13" t="s">
        <v>77</v>
      </c>
      <c r="AY313" s="229" t="s">
        <v>122</v>
      </c>
    </row>
    <row r="314" s="2" customFormat="1" ht="37.8" customHeight="1">
      <c r="A314" s="40"/>
      <c r="B314" s="41"/>
      <c r="C314" s="199" t="s">
        <v>533</v>
      </c>
      <c r="D314" s="199" t="s">
        <v>124</v>
      </c>
      <c r="E314" s="200" t="s">
        <v>534</v>
      </c>
      <c r="F314" s="201" t="s">
        <v>535</v>
      </c>
      <c r="G314" s="202" t="s">
        <v>225</v>
      </c>
      <c r="H314" s="203">
        <v>119.59999999999999</v>
      </c>
      <c r="I314" s="204"/>
      <c r="J314" s="205">
        <f>ROUND(I314*H314,2)</f>
        <v>0</v>
      </c>
      <c r="K314" s="201" t="s">
        <v>128</v>
      </c>
      <c r="L314" s="46"/>
      <c r="M314" s="206" t="s">
        <v>19</v>
      </c>
      <c r="N314" s="207" t="s">
        <v>43</v>
      </c>
      <c r="O314" s="86"/>
      <c r="P314" s="208">
        <f>O314*H314</f>
        <v>0</v>
      </c>
      <c r="Q314" s="208">
        <v>0.00010000000000000001</v>
      </c>
      <c r="R314" s="208">
        <f>Q314*H314</f>
        <v>0.01196</v>
      </c>
      <c r="S314" s="208">
        <v>0</v>
      </c>
      <c r="T314" s="209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0" t="s">
        <v>241</v>
      </c>
      <c r="AT314" s="210" t="s">
        <v>124</v>
      </c>
      <c r="AU314" s="210" t="s">
        <v>79</v>
      </c>
      <c r="AY314" s="19" t="s">
        <v>122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9" t="s">
        <v>77</v>
      </c>
      <c r="BK314" s="211">
        <f>ROUND(I314*H314,2)</f>
        <v>0</v>
      </c>
      <c r="BL314" s="19" t="s">
        <v>241</v>
      </c>
      <c r="BM314" s="210" t="s">
        <v>536</v>
      </c>
    </row>
    <row r="315" s="2" customFormat="1">
      <c r="A315" s="40"/>
      <c r="B315" s="41"/>
      <c r="C315" s="42"/>
      <c r="D315" s="212" t="s">
        <v>131</v>
      </c>
      <c r="E315" s="42"/>
      <c r="F315" s="213" t="s">
        <v>359</v>
      </c>
      <c r="G315" s="42"/>
      <c r="H315" s="42"/>
      <c r="I315" s="214"/>
      <c r="J315" s="42"/>
      <c r="K315" s="42"/>
      <c r="L315" s="46"/>
      <c r="M315" s="215"/>
      <c r="N315" s="21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131</v>
      </c>
      <c r="AU315" s="19" t="s">
        <v>79</v>
      </c>
    </row>
    <row r="316" s="2" customFormat="1">
      <c r="A316" s="40"/>
      <c r="B316" s="41"/>
      <c r="C316" s="42"/>
      <c r="D316" s="217" t="s">
        <v>133</v>
      </c>
      <c r="E316" s="42"/>
      <c r="F316" s="218" t="s">
        <v>537</v>
      </c>
      <c r="G316" s="42"/>
      <c r="H316" s="42"/>
      <c r="I316" s="214"/>
      <c r="J316" s="42"/>
      <c r="K316" s="42"/>
      <c r="L316" s="46"/>
      <c r="M316" s="215"/>
      <c r="N316" s="21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133</v>
      </c>
      <c r="AU316" s="19" t="s">
        <v>79</v>
      </c>
    </row>
    <row r="317" s="13" customFormat="1">
      <c r="A317" s="13"/>
      <c r="B317" s="219"/>
      <c r="C317" s="220"/>
      <c r="D317" s="212" t="s">
        <v>135</v>
      </c>
      <c r="E317" s="221" t="s">
        <v>19</v>
      </c>
      <c r="F317" s="222" t="s">
        <v>538</v>
      </c>
      <c r="G317" s="220"/>
      <c r="H317" s="223">
        <v>119.59999999999999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135</v>
      </c>
      <c r="AU317" s="229" t="s">
        <v>79</v>
      </c>
      <c r="AV317" s="13" t="s">
        <v>79</v>
      </c>
      <c r="AW317" s="13" t="s">
        <v>33</v>
      </c>
      <c r="AX317" s="13" t="s">
        <v>77</v>
      </c>
      <c r="AY317" s="229" t="s">
        <v>122</v>
      </c>
    </row>
    <row r="318" s="2" customFormat="1" ht="24.15" customHeight="1">
      <c r="A318" s="40"/>
      <c r="B318" s="41"/>
      <c r="C318" s="199" t="s">
        <v>539</v>
      </c>
      <c r="D318" s="199" t="s">
        <v>124</v>
      </c>
      <c r="E318" s="200" t="s">
        <v>540</v>
      </c>
      <c r="F318" s="201" t="s">
        <v>541</v>
      </c>
      <c r="G318" s="202" t="s">
        <v>151</v>
      </c>
      <c r="H318" s="203">
        <v>0.996</v>
      </c>
      <c r="I318" s="204"/>
      <c r="J318" s="205">
        <f>ROUND(I318*H318,2)</f>
        <v>0</v>
      </c>
      <c r="K318" s="201" t="s">
        <v>128</v>
      </c>
      <c r="L318" s="46"/>
      <c r="M318" s="206" t="s">
        <v>19</v>
      </c>
      <c r="N318" s="207" t="s">
        <v>43</v>
      </c>
      <c r="O318" s="86"/>
      <c r="P318" s="208">
        <f>O318*H318</f>
        <v>0</v>
      </c>
      <c r="Q318" s="208">
        <v>0</v>
      </c>
      <c r="R318" s="208">
        <f>Q318*H318</f>
        <v>0</v>
      </c>
      <c r="S318" s="208">
        <v>0</v>
      </c>
      <c r="T318" s="20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0" t="s">
        <v>241</v>
      </c>
      <c r="AT318" s="210" t="s">
        <v>124</v>
      </c>
      <c r="AU318" s="210" t="s">
        <v>79</v>
      </c>
      <c r="AY318" s="19" t="s">
        <v>122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9" t="s">
        <v>77</v>
      </c>
      <c r="BK318" s="211">
        <f>ROUND(I318*H318,2)</f>
        <v>0</v>
      </c>
      <c r="BL318" s="19" t="s">
        <v>241</v>
      </c>
      <c r="BM318" s="210" t="s">
        <v>542</v>
      </c>
    </row>
    <row r="319" s="2" customFormat="1">
      <c r="A319" s="40"/>
      <c r="B319" s="41"/>
      <c r="C319" s="42"/>
      <c r="D319" s="212" t="s">
        <v>131</v>
      </c>
      <c r="E319" s="42"/>
      <c r="F319" s="213" t="s">
        <v>543</v>
      </c>
      <c r="G319" s="42"/>
      <c r="H319" s="42"/>
      <c r="I319" s="214"/>
      <c r="J319" s="42"/>
      <c r="K319" s="42"/>
      <c r="L319" s="46"/>
      <c r="M319" s="215"/>
      <c r="N319" s="216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131</v>
      </c>
      <c r="AU319" s="19" t="s">
        <v>79</v>
      </c>
    </row>
    <row r="320" s="2" customFormat="1">
      <c r="A320" s="40"/>
      <c r="B320" s="41"/>
      <c r="C320" s="42"/>
      <c r="D320" s="217" t="s">
        <v>133</v>
      </c>
      <c r="E320" s="42"/>
      <c r="F320" s="218" t="s">
        <v>544</v>
      </c>
      <c r="G320" s="42"/>
      <c r="H320" s="42"/>
      <c r="I320" s="214"/>
      <c r="J320" s="42"/>
      <c r="K320" s="42"/>
      <c r="L320" s="46"/>
      <c r="M320" s="215"/>
      <c r="N320" s="21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133</v>
      </c>
      <c r="AU320" s="19" t="s">
        <v>79</v>
      </c>
    </row>
    <row r="321" s="2" customFormat="1" ht="16.5" customHeight="1">
      <c r="A321" s="40"/>
      <c r="B321" s="41"/>
      <c r="C321" s="199" t="s">
        <v>545</v>
      </c>
      <c r="D321" s="199" t="s">
        <v>124</v>
      </c>
      <c r="E321" s="200" t="s">
        <v>124</v>
      </c>
      <c r="F321" s="201" t="s">
        <v>546</v>
      </c>
      <c r="G321" s="202" t="s">
        <v>316</v>
      </c>
      <c r="H321" s="203">
        <v>1</v>
      </c>
      <c r="I321" s="204"/>
      <c r="J321" s="205">
        <f>ROUND(I321*H321,2)</f>
        <v>0</v>
      </c>
      <c r="K321" s="201" t="s">
        <v>19</v>
      </c>
      <c r="L321" s="46"/>
      <c r="M321" s="206" t="s">
        <v>19</v>
      </c>
      <c r="N321" s="207" t="s">
        <v>43</v>
      </c>
      <c r="O321" s="86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241</v>
      </c>
      <c r="AT321" s="210" t="s">
        <v>124</v>
      </c>
      <c r="AU321" s="210" t="s">
        <v>79</v>
      </c>
      <c r="AY321" s="19" t="s">
        <v>122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77</v>
      </c>
      <c r="BK321" s="211">
        <f>ROUND(I321*H321,2)</f>
        <v>0</v>
      </c>
      <c r="BL321" s="19" t="s">
        <v>241</v>
      </c>
      <c r="BM321" s="210" t="s">
        <v>547</v>
      </c>
    </row>
    <row r="322" s="2" customFormat="1">
      <c r="A322" s="40"/>
      <c r="B322" s="41"/>
      <c r="C322" s="42"/>
      <c r="D322" s="212" t="s">
        <v>131</v>
      </c>
      <c r="E322" s="42"/>
      <c r="F322" s="213" t="s">
        <v>546</v>
      </c>
      <c r="G322" s="42"/>
      <c r="H322" s="42"/>
      <c r="I322" s="214"/>
      <c r="J322" s="42"/>
      <c r="K322" s="42"/>
      <c r="L322" s="46"/>
      <c r="M322" s="215"/>
      <c r="N322" s="216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131</v>
      </c>
      <c r="AU322" s="19" t="s">
        <v>79</v>
      </c>
    </row>
    <row r="323" s="12" customFormat="1" ht="22.8" customHeight="1">
      <c r="A323" s="12"/>
      <c r="B323" s="183"/>
      <c r="C323" s="184"/>
      <c r="D323" s="185" t="s">
        <v>71</v>
      </c>
      <c r="E323" s="197" t="s">
        <v>548</v>
      </c>
      <c r="F323" s="197" t="s">
        <v>549</v>
      </c>
      <c r="G323" s="184"/>
      <c r="H323" s="184"/>
      <c r="I323" s="187"/>
      <c r="J323" s="198">
        <f>BK323</f>
        <v>0</v>
      </c>
      <c r="K323" s="184"/>
      <c r="L323" s="189"/>
      <c r="M323" s="190"/>
      <c r="N323" s="191"/>
      <c r="O323" s="191"/>
      <c r="P323" s="192">
        <f>SUM(P324:P385)</f>
        <v>0</v>
      </c>
      <c r="Q323" s="191"/>
      <c r="R323" s="192">
        <f>SUM(R324:R385)</f>
        <v>0.085109999999999991</v>
      </c>
      <c r="S323" s="191"/>
      <c r="T323" s="193">
        <f>SUM(T324:T385)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4" t="s">
        <v>79</v>
      </c>
      <c r="AT323" s="195" t="s">
        <v>71</v>
      </c>
      <c r="AU323" s="195" t="s">
        <v>77</v>
      </c>
      <c r="AY323" s="194" t="s">
        <v>122</v>
      </c>
      <c r="BK323" s="196">
        <f>SUM(BK324:BK385)</f>
        <v>0</v>
      </c>
    </row>
    <row r="324" s="2" customFormat="1" ht="21.75" customHeight="1">
      <c r="A324" s="40"/>
      <c r="B324" s="41"/>
      <c r="C324" s="199" t="s">
        <v>550</v>
      </c>
      <c r="D324" s="199" t="s">
        <v>124</v>
      </c>
      <c r="E324" s="200" t="s">
        <v>551</v>
      </c>
      <c r="F324" s="201" t="s">
        <v>552</v>
      </c>
      <c r="G324" s="202" t="s">
        <v>189</v>
      </c>
      <c r="H324" s="203">
        <v>3</v>
      </c>
      <c r="I324" s="204"/>
      <c r="J324" s="205">
        <f>ROUND(I324*H324,2)</f>
        <v>0</v>
      </c>
      <c r="K324" s="201" t="s">
        <v>128</v>
      </c>
      <c r="L324" s="46"/>
      <c r="M324" s="206" t="s">
        <v>19</v>
      </c>
      <c r="N324" s="207" t="s">
        <v>43</v>
      </c>
      <c r="O324" s="86"/>
      <c r="P324" s="208">
        <f>O324*H324</f>
        <v>0</v>
      </c>
      <c r="Q324" s="208">
        <v>9.0000000000000006E-05</v>
      </c>
      <c r="R324" s="208">
        <f>Q324*H324</f>
        <v>0.00027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241</v>
      </c>
      <c r="AT324" s="210" t="s">
        <v>124</v>
      </c>
      <c r="AU324" s="210" t="s">
        <v>79</v>
      </c>
      <c r="AY324" s="19" t="s">
        <v>122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77</v>
      </c>
      <c r="BK324" s="211">
        <f>ROUND(I324*H324,2)</f>
        <v>0</v>
      </c>
      <c r="BL324" s="19" t="s">
        <v>241</v>
      </c>
      <c r="BM324" s="210" t="s">
        <v>553</v>
      </c>
    </row>
    <row r="325" s="2" customFormat="1">
      <c r="A325" s="40"/>
      <c r="B325" s="41"/>
      <c r="C325" s="42"/>
      <c r="D325" s="212" t="s">
        <v>131</v>
      </c>
      <c r="E325" s="42"/>
      <c r="F325" s="213" t="s">
        <v>554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131</v>
      </c>
      <c r="AU325" s="19" t="s">
        <v>79</v>
      </c>
    </row>
    <row r="326" s="2" customFormat="1">
      <c r="A326" s="40"/>
      <c r="B326" s="41"/>
      <c r="C326" s="42"/>
      <c r="D326" s="217" t="s">
        <v>133</v>
      </c>
      <c r="E326" s="42"/>
      <c r="F326" s="218" t="s">
        <v>555</v>
      </c>
      <c r="G326" s="42"/>
      <c r="H326" s="42"/>
      <c r="I326" s="214"/>
      <c r="J326" s="42"/>
      <c r="K326" s="42"/>
      <c r="L326" s="46"/>
      <c r="M326" s="215"/>
      <c r="N326" s="21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133</v>
      </c>
      <c r="AU326" s="19" t="s">
        <v>79</v>
      </c>
    </row>
    <row r="327" s="2" customFormat="1" ht="21.75" customHeight="1">
      <c r="A327" s="40"/>
      <c r="B327" s="41"/>
      <c r="C327" s="251" t="s">
        <v>556</v>
      </c>
      <c r="D327" s="251" t="s">
        <v>296</v>
      </c>
      <c r="E327" s="252" t="s">
        <v>557</v>
      </c>
      <c r="F327" s="253" t="s">
        <v>558</v>
      </c>
      <c r="G327" s="254" t="s">
        <v>189</v>
      </c>
      <c r="H327" s="255">
        <v>3</v>
      </c>
      <c r="I327" s="256"/>
      <c r="J327" s="257">
        <f>ROUND(I327*H327,2)</f>
        <v>0</v>
      </c>
      <c r="K327" s="253" t="s">
        <v>19</v>
      </c>
      <c r="L327" s="258"/>
      <c r="M327" s="259" t="s">
        <v>19</v>
      </c>
      <c r="N327" s="260" t="s">
        <v>43</v>
      </c>
      <c r="O327" s="86"/>
      <c r="P327" s="208">
        <f>O327*H327</f>
        <v>0</v>
      </c>
      <c r="Q327" s="208">
        <v>0.00035</v>
      </c>
      <c r="R327" s="208">
        <f>Q327*H327</f>
        <v>0.0010499999999999999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299</v>
      </c>
      <c r="AT327" s="210" t="s">
        <v>296</v>
      </c>
      <c r="AU327" s="210" t="s">
        <v>79</v>
      </c>
      <c r="AY327" s="19" t="s">
        <v>122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77</v>
      </c>
      <c r="BK327" s="211">
        <f>ROUND(I327*H327,2)</f>
        <v>0</v>
      </c>
      <c r="BL327" s="19" t="s">
        <v>241</v>
      </c>
      <c r="BM327" s="210" t="s">
        <v>559</v>
      </c>
    </row>
    <row r="328" s="2" customFormat="1">
      <c r="A328" s="40"/>
      <c r="B328" s="41"/>
      <c r="C328" s="42"/>
      <c r="D328" s="212" t="s">
        <v>131</v>
      </c>
      <c r="E328" s="42"/>
      <c r="F328" s="213" t="s">
        <v>558</v>
      </c>
      <c r="G328" s="42"/>
      <c r="H328" s="42"/>
      <c r="I328" s="214"/>
      <c r="J328" s="42"/>
      <c r="K328" s="42"/>
      <c r="L328" s="46"/>
      <c r="M328" s="215"/>
      <c r="N328" s="21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131</v>
      </c>
      <c r="AU328" s="19" t="s">
        <v>79</v>
      </c>
    </row>
    <row r="329" s="2" customFormat="1" ht="16.5" customHeight="1">
      <c r="A329" s="40"/>
      <c r="B329" s="41"/>
      <c r="C329" s="199" t="s">
        <v>560</v>
      </c>
      <c r="D329" s="199" t="s">
        <v>124</v>
      </c>
      <c r="E329" s="200" t="s">
        <v>561</v>
      </c>
      <c r="F329" s="201" t="s">
        <v>562</v>
      </c>
      <c r="G329" s="202" t="s">
        <v>189</v>
      </c>
      <c r="H329" s="203">
        <v>86</v>
      </c>
      <c r="I329" s="204"/>
      <c r="J329" s="205">
        <f>ROUND(I329*H329,2)</f>
        <v>0</v>
      </c>
      <c r="K329" s="201" t="s">
        <v>128</v>
      </c>
      <c r="L329" s="46"/>
      <c r="M329" s="206" t="s">
        <v>19</v>
      </c>
      <c r="N329" s="207" t="s">
        <v>43</v>
      </c>
      <c r="O329" s="86"/>
      <c r="P329" s="208">
        <f>O329*H329</f>
        <v>0</v>
      </c>
      <c r="Q329" s="208">
        <v>8.0000000000000007E-05</v>
      </c>
      <c r="R329" s="208">
        <f>Q329*H329</f>
        <v>0.0068800000000000007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241</v>
      </c>
      <c r="AT329" s="210" t="s">
        <v>124</v>
      </c>
      <c r="AU329" s="210" t="s">
        <v>79</v>
      </c>
      <c r="AY329" s="19" t="s">
        <v>122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77</v>
      </c>
      <c r="BK329" s="211">
        <f>ROUND(I329*H329,2)</f>
        <v>0</v>
      </c>
      <c r="BL329" s="19" t="s">
        <v>241</v>
      </c>
      <c r="BM329" s="210" t="s">
        <v>563</v>
      </c>
    </row>
    <row r="330" s="2" customFormat="1">
      <c r="A330" s="40"/>
      <c r="B330" s="41"/>
      <c r="C330" s="42"/>
      <c r="D330" s="212" t="s">
        <v>131</v>
      </c>
      <c r="E330" s="42"/>
      <c r="F330" s="213" t="s">
        <v>564</v>
      </c>
      <c r="G330" s="42"/>
      <c r="H330" s="42"/>
      <c r="I330" s="214"/>
      <c r="J330" s="42"/>
      <c r="K330" s="42"/>
      <c r="L330" s="46"/>
      <c r="M330" s="215"/>
      <c r="N330" s="21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131</v>
      </c>
      <c r="AU330" s="19" t="s">
        <v>79</v>
      </c>
    </row>
    <row r="331" s="2" customFormat="1">
      <c r="A331" s="40"/>
      <c r="B331" s="41"/>
      <c r="C331" s="42"/>
      <c r="D331" s="217" t="s">
        <v>133</v>
      </c>
      <c r="E331" s="42"/>
      <c r="F331" s="218" t="s">
        <v>565</v>
      </c>
      <c r="G331" s="42"/>
      <c r="H331" s="42"/>
      <c r="I331" s="214"/>
      <c r="J331" s="42"/>
      <c r="K331" s="42"/>
      <c r="L331" s="46"/>
      <c r="M331" s="215"/>
      <c r="N331" s="216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133</v>
      </c>
      <c r="AU331" s="19" t="s">
        <v>79</v>
      </c>
    </row>
    <row r="332" s="2" customFormat="1" ht="16.5" customHeight="1">
      <c r="A332" s="40"/>
      <c r="B332" s="41"/>
      <c r="C332" s="251" t="s">
        <v>566</v>
      </c>
      <c r="D332" s="251" t="s">
        <v>296</v>
      </c>
      <c r="E332" s="252" t="s">
        <v>567</v>
      </c>
      <c r="F332" s="253" t="s">
        <v>568</v>
      </c>
      <c r="G332" s="254" t="s">
        <v>189</v>
      </c>
      <c r="H332" s="255">
        <v>86</v>
      </c>
      <c r="I332" s="256"/>
      <c r="J332" s="257">
        <f>ROUND(I332*H332,2)</f>
        <v>0</v>
      </c>
      <c r="K332" s="253" t="s">
        <v>19</v>
      </c>
      <c r="L332" s="258"/>
      <c r="M332" s="259" t="s">
        <v>19</v>
      </c>
      <c r="N332" s="260" t="s">
        <v>43</v>
      </c>
      <c r="O332" s="86"/>
      <c r="P332" s="208">
        <f>O332*H332</f>
        <v>0</v>
      </c>
      <c r="Q332" s="208">
        <v>4.0000000000000003E-05</v>
      </c>
      <c r="R332" s="208">
        <f>Q332*H332</f>
        <v>0.0034400000000000003</v>
      </c>
      <c r="S332" s="208">
        <v>0</v>
      </c>
      <c r="T332" s="20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0" t="s">
        <v>299</v>
      </c>
      <c r="AT332" s="210" t="s">
        <v>296</v>
      </c>
      <c r="AU332" s="210" t="s">
        <v>79</v>
      </c>
      <c r="AY332" s="19" t="s">
        <v>122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9" t="s">
        <v>77</v>
      </c>
      <c r="BK332" s="211">
        <f>ROUND(I332*H332,2)</f>
        <v>0</v>
      </c>
      <c r="BL332" s="19" t="s">
        <v>241</v>
      </c>
      <c r="BM332" s="210" t="s">
        <v>569</v>
      </c>
    </row>
    <row r="333" s="2" customFormat="1">
      <c r="A333" s="40"/>
      <c r="B333" s="41"/>
      <c r="C333" s="42"/>
      <c r="D333" s="212" t="s">
        <v>131</v>
      </c>
      <c r="E333" s="42"/>
      <c r="F333" s="213" t="s">
        <v>568</v>
      </c>
      <c r="G333" s="42"/>
      <c r="H333" s="42"/>
      <c r="I333" s="214"/>
      <c r="J333" s="42"/>
      <c r="K333" s="42"/>
      <c r="L333" s="46"/>
      <c r="M333" s="215"/>
      <c r="N333" s="216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131</v>
      </c>
      <c r="AU333" s="19" t="s">
        <v>79</v>
      </c>
    </row>
    <row r="334" s="2" customFormat="1" ht="16.5" customHeight="1">
      <c r="A334" s="40"/>
      <c r="B334" s="41"/>
      <c r="C334" s="199" t="s">
        <v>570</v>
      </c>
      <c r="D334" s="199" t="s">
        <v>124</v>
      </c>
      <c r="E334" s="200" t="s">
        <v>561</v>
      </c>
      <c r="F334" s="201" t="s">
        <v>562</v>
      </c>
      <c r="G334" s="202" t="s">
        <v>189</v>
      </c>
      <c r="H334" s="203">
        <v>1</v>
      </c>
      <c r="I334" s="204"/>
      <c r="J334" s="205">
        <f>ROUND(I334*H334,2)</f>
        <v>0</v>
      </c>
      <c r="K334" s="201" t="s">
        <v>128</v>
      </c>
      <c r="L334" s="46"/>
      <c r="M334" s="206" t="s">
        <v>19</v>
      </c>
      <c r="N334" s="207" t="s">
        <v>43</v>
      </c>
      <c r="O334" s="86"/>
      <c r="P334" s="208">
        <f>O334*H334</f>
        <v>0</v>
      </c>
      <c r="Q334" s="208">
        <v>8.0000000000000007E-05</v>
      </c>
      <c r="R334" s="208">
        <f>Q334*H334</f>
        <v>8.0000000000000007E-05</v>
      </c>
      <c r="S334" s="208">
        <v>0</v>
      </c>
      <c r="T334" s="209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0" t="s">
        <v>241</v>
      </c>
      <c r="AT334" s="210" t="s">
        <v>124</v>
      </c>
      <c r="AU334" s="210" t="s">
        <v>79</v>
      </c>
      <c r="AY334" s="19" t="s">
        <v>122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9" t="s">
        <v>77</v>
      </c>
      <c r="BK334" s="211">
        <f>ROUND(I334*H334,2)</f>
        <v>0</v>
      </c>
      <c r="BL334" s="19" t="s">
        <v>241</v>
      </c>
      <c r="BM334" s="210" t="s">
        <v>571</v>
      </c>
    </row>
    <row r="335" s="2" customFormat="1">
      <c r="A335" s="40"/>
      <c r="B335" s="41"/>
      <c r="C335" s="42"/>
      <c r="D335" s="212" t="s">
        <v>131</v>
      </c>
      <c r="E335" s="42"/>
      <c r="F335" s="213" t="s">
        <v>564</v>
      </c>
      <c r="G335" s="42"/>
      <c r="H335" s="42"/>
      <c r="I335" s="214"/>
      <c r="J335" s="42"/>
      <c r="K335" s="42"/>
      <c r="L335" s="46"/>
      <c r="M335" s="215"/>
      <c r="N335" s="21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131</v>
      </c>
      <c r="AU335" s="19" t="s">
        <v>79</v>
      </c>
    </row>
    <row r="336" s="2" customFormat="1">
      <c r="A336" s="40"/>
      <c r="B336" s="41"/>
      <c r="C336" s="42"/>
      <c r="D336" s="217" t="s">
        <v>133</v>
      </c>
      <c r="E336" s="42"/>
      <c r="F336" s="218" t="s">
        <v>565</v>
      </c>
      <c r="G336" s="42"/>
      <c r="H336" s="42"/>
      <c r="I336" s="214"/>
      <c r="J336" s="42"/>
      <c r="K336" s="42"/>
      <c r="L336" s="46"/>
      <c r="M336" s="215"/>
      <c r="N336" s="21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133</v>
      </c>
      <c r="AU336" s="19" t="s">
        <v>79</v>
      </c>
    </row>
    <row r="337" s="2" customFormat="1" ht="16.5" customHeight="1">
      <c r="A337" s="40"/>
      <c r="B337" s="41"/>
      <c r="C337" s="251" t="s">
        <v>572</v>
      </c>
      <c r="D337" s="251" t="s">
        <v>296</v>
      </c>
      <c r="E337" s="252" t="s">
        <v>573</v>
      </c>
      <c r="F337" s="253" t="s">
        <v>574</v>
      </c>
      <c r="G337" s="254" t="s">
        <v>189</v>
      </c>
      <c r="H337" s="255">
        <v>1</v>
      </c>
      <c r="I337" s="256"/>
      <c r="J337" s="257">
        <f>ROUND(I337*H337,2)</f>
        <v>0</v>
      </c>
      <c r="K337" s="253" t="s">
        <v>19</v>
      </c>
      <c r="L337" s="258"/>
      <c r="M337" s="259" t="s">
        <v>19</v>
      </c>
      <c r="N337" s="260" t="s">
        <v>43</v>
      </c>
      <c r="O337" s="86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299</v>
      </c>
      <c r="AT337" s="210" t="s">
        <v>296</v>
      </c>
      <c r="AU337" s="210" t="s">
        <v>79</v>
      </c>
      <c r="AY337" s="19" t="s">
        <v>122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77</v>
      </c>
      <c r="BK337" s="211">
        <f>ROUND(I337*H337,2)</f>
        <v>0</v>
      </c>
      <c r="BL337" s="19" t="s">
        <v>241</v>
      </c>
      <c r="BM337" s="210" t="s">
        <v>575</v>
      </c>
    </row>
    <row r="338" s="2" customFormat="1">
      <c r="A338" s="40"/>
      <c r="B338" s="41"/>
      <c r="C338" s="42"/>
      <c r="D338" s="212" t="s">
        <v>131</v>
      </c>
      <c r="E338" s="42"/>
      <c r="F338" s="213" t="s">
        <v>574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131</v>
      </c>
      <c r="AU338" s="19" t="s">
        <v>79</v>
      </c>
    </row>
    <row r="339" s="2" customFormat="1" ht="16.5" customHeight="1">
      <c r="A339" s="40"/>
      <c r="B339" s="41"/>
      <c r="C339" s="199" t="s">
        <v>576</v>
      </c>
      <c r="D339" s="199" t="s">
        <v>124</v>
      </c>
      <c r="E339" s="200" t="s">
        <v>577</v>
      </c>
      <c r="F339" s="201" t="s">
        <v>578</v>
      </c>
      <c r="G339" s="202" t="s">
        <v>189</v>
      </c>
      <c r="H339" s="203">
        <v>1</v>
      </c>
      <c r="I339" s="204"/>
      <c r="J339" s="205">
        <f>ROUND(I339*H339,2)</f>
        <v>0</v>
      </c>
      <c r="K339" s="201" t="s">
        <v>128</v>
      </c>
      <c r="L339" s="46"/>
      <c r="M339" s="206" t="s">
        <v>19</v>
      </c>
      <c r="N339" s="207" t="s">
        <v>43</v>
      </c>
      <c r="O339" s="86"/>
      <c r="P339" s="208">
        <f>O339*H339</f>
        <v>0</v>
      </c>
      <c r="Q339" s="208">
        <v>0.00013999999999999999</v>
      </c>
      <c r="R339" s="208">
        <f>Q339*H339</f>
        <v>0.00013999999999999999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241</v>
      </c>
      <c r="AT339" s="210" t="s">
        <v>124</v>
      </c>
      <c r="AU339" s="210" t="s">
        <v>79</v>
      </c>
      <c r="AY339" s="19" t="s">
        <v>122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77</v>
      </c>
      <c r="BK339" s="211">
        <f>ROUND(I339*H339,2)</f>
        <v>0</v>
      </c>
      <c r="BL339" s="19" t="s">
        <v>241</v>
      </c>
      <c r="BM339" s="210" t="s">
        <v>579</v>
      </c>
    </row>
    <row r="340" s="2" customFormat="1">
      <c r="A340" s="40"/>
      <c r="B340" s="41"/>
      <c r="C340" s="42"/>
      <c r="D340" s="212" t="s">
        <v>131</v>
      </c>
      <c r="E340" s="42"/>
      <c r="F340" s="213" t="s">
        <v>580</v>
      </c>
      <c r="G340" s="42"/>
      <c r="H340" s="42"/>
      <c r="I340" s="214"/>
      <c r="J340" s="42"/>
      <c r="K340" s="42"/>
      <c r="L340" s="46"/>
      <c r="M340" s="215"/>
      <c r="N340" s="21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131</v>
      </c>
      <c r="AU340" s="19" t="s">
        <v>79</v>
      </c>
    </row>
    <row r="341" s="2" customFormat="1">
      <c r="A341" s="40"/>
      <c r="B341" s="41"/>
      <c r="C341" s="42"/>
      <c r="D341" s="217" t="s">
        <v>133</v>
      </c>
      <c r="E341" s="42"/>
      <c r="F341" s="218" t="s">
        <v>581</v>
      </c>
      <c r="G341" s="42"/>
      <c r="H341" s="42"/>
      <c r="I341" s="214"/>
      <c r="J341" s="42"/>
      <c r="K341" s="42"/>
      <c r="L341" s="46"/>
      <c r="M341" s="215"/>
      <c r="N341" s="216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133</v>
      </c>
      <c r="AU341" s="19" t="s">
        <v>79</v>
      </c>
    </row>
    <row r="342" s="2" customFormat="1" ht="21.75" customHeight="1">
      <c r="A342" s="40"/>
      <c r="B342" s="41"/>
      <c r="C342" s="251" t="s">
        <v>582</v>
      </c>
      <c r="D342" s="251" t="s">
        <v>296</v>
      </c>
      <c r="E342" s="252" t="s">
        <v>583</v>
      </c>
      <c r="F342" s="253" t="s">
        <v>584</v>
      </c>
      <c r="G342" s="254" t="s">
        <v>189</v>
      </c>
      <c r="H342" s="255">
        <v>1</v>
      </c>
      <c r="I342" s="256"/>
      <c r="J342" s="257">
        <f>ROUND(I342*H342,2)</f>
        <v>0</v>
      </c>
      <c r="K342" s="253" t="s">
        <v>19</v>
      </c>
      <c r="L342" s="258"/>
      <c r="M342" s="259" t="s">
        <v>19</v>
      </c>
      <c r="N342" s="260" t="s">
        <v>43</v>
      </c>
      <c r="O342" s="86"/>
      <c r="P342" s="208">
        <f>O342*H342</f>
        <v>0</v>
      </c>
      <c r="Q342" s="208">
        <v>0.00084000000000000003</v>
      </c>
      <c r="R342" s="208">
        <f>Q342*H342</f>
        <v>0.00084000000000000003</v>
      </c>
      <c r="S342" s="208">
        <v>0</v>
      </c>
      <c r="T342" s="20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299</v>
      </c>
      <c r="AT342" s="210" t="s">
        <v>296</v>
      </c>
      <c r="AU342" s="210" t="s">
        <v>79</v>
      </c>
      <c r="AY342" s="19" t="s">
        <v>122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77</v>
      </c>
      <c r="BK342" s="211">
        <f>ROUND(I342*H342,2)</f>
        <v>0</v>
      </c>
      <c r="BL342" s="19" t="s">
        <v>241</v>
      </c>
      <c r="BM342" s="210" t="s">
        <v>585</v>
      </c>
    </row>
    <row r="343" s="2" customFormat="1">
      <c r="A343" s="40"/>
      <c r="B343" s="41"/>
      <c r="C343" s="42"/>
      <c r="D343" s="212" t="s">
        <v>131</v>
      </c>
      <c r="E343" s="42"/>
      <c r="F343" s="213" t="s">
        <v>584</v>
      </c>
      <c r="G343" s="42"/>
      <c r="H343" s="42"/>
      <c r="I343" s="214"/>
      <c r="J343" s="42"/>
      <c r="K343" s="42"/>
      <c r="L343" s="46"/>
      <c r="M343" s="215"/>
      <c r="N343" s="216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131</v>
      </c>
      <c r="AU343" s="19" t="s">
        <v>79</v>
      </c>
    </row>
    <row r="344" s="2" customFormat="1" ht="24.15" customHeight="1">
      <c r="A344" s="40"/>
      <c r="B344" s="41"/>
      <c r="C344" s="199" t="s">
        <v>586</v>
      </c>
      <c r="D344" s="199" t="s">
        <v>124</v>
      </c>
      <c r="E344" s="200" t="s">
        <v>587</v>
      </c>
      <c r="F344" s="201" t="s">
        <v>588</v>
      </c>
      <c r="G344" s="202" t="s">
        <v>189</v>
      </c>
      <c r="H344" s="203">
        <v>2</v>
      </c>
      <c r="I344" s="204"/>
      <c r="J344" s="205">
        <f>ROUND(I344*H344,2)</f>
        <v>0</v>
      </c>
      <c r="K344" s="201" t="s">
        <v>128</v>
      </c>
      <c r="L344" s="46"/>
      <c r="M344" s="206" t="s">
        <v>19</v>
      </c>
      <c r="N344" s="207" t="s">
        <v>43</v>
      </c>
      <c r="O344" s="86"/>
      <c r="P344" s="208">
        <f>O344*H344</f>
        <v>0</v>
      </c>
      <c r="Q344" s="208">
        <v>0.00024000000000000001</v>
      </c>
      <c r="R344" s="208">
        <f>Q344*H344</f>
        <v>0.00048000000000000001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241</v>
      </c>
      <c r="AT344" s="210" t="s">
        <v>124</v>
      </c>
      <c r="AU344" s="210" t="s">
        <v>79</v>
      </c>
      <c r="AY344" s="19" t="s">
        <v>122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77</v>
      </c>
      <c r="BK344" s="211">
        <f>ROUND(I344*H344,2)</f>
        <v>0</v>
      </c>
      <c r="BL344" s="19" t="s">
        <v>241</v>
      </c>
      <c r="BM344" s="210" t="s">
        <v>589</v>
      </c>
    </row>
    <row r="345" s="2" customFormat="1">
      <c r="A345" s="40"/>
      <c r="B345" s="41"/>
      <c r="C345" s="42"/>
      <c r="D345" s="212" t="s">
        <v>131</v>
      </c>
      <c r="E345" s="42"/>
      <c r="F345" s="213" t="s">
        <v>590</v>
      </c>
      <c r="G345" s="42"/>
      <c r="H345" s="42"/>
      <c r="I345" s="214"/>
      <c r="J345" s="42"/>
      <c r="K345" s="42"/>
      <c r="L345" s="46"/>
      <c r="M345" s="215"/>
      <c r="N345" s="21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131</v>
      </c>
      <c r="AU345" s="19" t="s">
        <v>79</v>
      </c>
    </row>
    <row r="346" s="2" customFormat="1">
      <c r="A346" s="40"/>
      <c r="B346" s="41"/>
      <c r="C346" s="42"/>
      <c r="D346" s="217" t="s">
        <v>133</v>
      </c>
      <c r="E346" s="42"/>
      <c r="F346" s="218" t="s">
        <v>591</v>
      </c>
      <c r="G346" s="42"/>
      <c r="H346" s="42"/>
      <c r="I346" s="214"/>
      <c r="J346" s="42"/>
      <c r="K346" s="42"/>
      <c r="L346" s="46"/>
      <c r="M346" s="215"/>
      <c r="N346" s="21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133</v>
      </c>
      <c r="AU346" s="19" t="s">
        <v>79</v>
      </c>
    </row>
    <row r="347" s="2" customFormat="1" ht="24.15" customHeight="1">
      <c r="A347" s="40"/>
      <c r="B347" s="41"/>
      <c r="C347" s="199" t="s">
        <v>592</v>
      </c>
      <c r="D347" s="199" t="s">
        <v>124</v>
      </c>
      <c r="E347" s="200" t="s">
        <v>593</v>
      </c>
      <c r="F347" s="201" t="s">
        <v>594</v>
      </c>
      <c r="G347" s="202" t="s">
        <v>189</v>
      </c>
      <c r="H347" s="203">
        <v>2</v>
      </c>
      <c r="I347" s="204"/>
      <c r="J347" s="205">
        <f>ROUND(I347*H347,2)</f>
        <v>0</v>
      </c>
      <c r="K347" s="201" t="s">
        <v>128</v>
      </c>
      <c r="L347" s="46"/>
      <c r="M347" s="206" t="s">
        <v>19</v>
      </c>
      <c r="N347" s="207" t="s">
        <v>43</v>
      </c>
      <c r="O347" s="86"/>
      <c r="P347" s="208">
        <f>O347*H347</f>
        <v>0</v>
      </c>
      <c r="Q347" s="208">
        <v>0.00095</v>
      </c>
      <c r="R347" s="208">
        <f>Q347*H347</f>
        <v>0.0019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241</v>
      </c>
      <c r="AT347" s="210" t="s">
        <v>124</v>
      </c>
      <c r="AU347" s="210" t="s">
        <v>79</v>
      </c>
      <c r="AY347" s="19" t="s">
        <v>122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77</v>
      </c>
      <c r="BK347" s="211">
        <f>ROUND(I347*H347,2)</f>
        <v>0</v>
      </c>
      <c r="BL347" s="19" t="s">
        <v>241</v>
      </c>
      <c r="BM347" s="210" t="s">
        <v>595</v>
      </c>
    </row>
    <row r="348" s="2" customFormat="1">
      <c r="A348" s="40"/>
      <c r="B348" s="41"/>
      <c r="C348" s="42"/>
      <c r="D348" s="212" t="s">
        <v>131</v>
      </c>
      <c r="E348" s="42"/>
      <c r="F348" s="213" t="s">
        <v>596</v>
      </c>
      <c r="G348" s="42"/>
      <c r="H348" s="42"/>
      <c r="I348" s="214"/>
      <c r="J348" s="42"/>
      <c r="K348" s="42"/>
      <c r="L348" s="46"/>
      <c r="M348" s="215"/>
      <c r="N348" s="21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131</v>
      </c>
      <c r="AU348" s="19" t="s">
        <v>79</v>
      </c>
    </row>
    <row r="349" s="2" customFormat="1">
      <c r="A349" s="40"/>
      <c r="B349" s="41"/>
      <c r="C349" s="42"/>
      <c r="D349" s="217" t="s">
        <v>133</v>
      </c>
      <c r="E349" s="42"/>
      <c r="F349" s="218" t="s">
        <v>597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133</v>
      </c>
      <c r="AU349" s="19" t="s">
        <v>79</v>
      </c>
    </row>
    <row r="350" s="2" customFormat="1" ht="24.15" customHeight="1">
      <c r="A350" s="40"/>
      <c r="B350" s="41"/>
      <c r="C350" s="199" t="s">
        <v>598</v>
      </c>
      <c r="D350" s="199" t="s">
        <v>124</v>
      </c>
      <c r="E350" s="200" t="s">
        <v>599</v>
      </c>
      <c r="F350" s="201" t="s">
        <v>600</v>
      </c>
      <c r="G350" s="202" t="s">
        <v>189</v>
      </c>
      <c r="H350" s="203">
        <v>43</v>
      </c>
      <c r="I350" s="204"/>
      <c r="J350" s="205">
        <f>ROUND(I350*H350,2)</f>
        <v>0</v>
      </c>
      <c r="K350" s="201" t="s">
        <v>128</v>
      </c>
      <c r="L350" s="46"/>
      <c r="M350" s="206" t="s">
        <v>19</v>
      </c>
      <c r="N350" s="207" t="s">
        <v>43</v>
      </c>
      <c r="O350" s="86"/>
      <c r="P350" s="208">
        <f>O350*H350</f>
        <v>0</v>
      </c>
      <c r="Q350" s="208">
        <v>0.00013999999999999999</v>
      </c>
      <c r="R350" s="208">
        <f>Q350*H350</f>
        <v>0.0060199999999999993</v>
      </c>
      <c r="S350" s="208">
        <v>0</v>
      </c>
      <c r="T350" s="209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241</v>
      </c>
      <c r="AT350" s="210" t="s">
        <v>124</v>
      </c>
      <c r="AU350" s="210" t="s">
        <v>79</v>
      </c>
      <c r="AY350" s="19" t="s">
        <v>122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77</v>
      </c>
      <c r="BK350" s="211">
        <f>ROUND(I350*H350,2)</f>
        <v>0</v>
      </c>
      <c r="BL350" s="19" t="s">
        <v>241</v>
      </c>
      <c r="BM350" s="210" t="s">
        <v>601</v>
      </c>
    </row>
    <row r="351" s="2" customFormat="1">
      <c r="A351" s="40"/>
      <c r="B351" s="41"/>
      <c r="C351" s="42"/>
      <c r="D351" s="212" t="s">
        <v>131</v>
      </c>
      <c r="E351" s="42"/>
      <c r="F351" s="213" t="s">
        <v>602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131</v>
      </c>
      <c r="AU351" s="19" t="s">
        <v>79</v>
      </c>
    </row>
    <row r="352" s="2" customFormat="1">
      <c r="A352" s="40"/>
      <c r="B352" s="41"/>
      <c r="C352" s="42"/>
      <c r="D352" s="217" t="s">
        <v>133</v>
      </c>
      <c r="E352" s="42"/>
      <c r="F352" s="218" t="s">
        <v>603</v>
      </c>
      <c r="G352" s="42"/>
      <c r="H352" s="42"/>
      <c r="I352" s="214"/>
      <c r="J352" s="42"/>
      <c r="K352" s="42"/>
      <c r="L352" s="46"/>
      <c r="M352" s="215"/>
      <c r="N352" s="216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133</v>
      </c>
      <c r="AU352" s="19" t="s">
        <v>79</v>
      </c>
    </row>
    <row r="353" s="2" customFormat="1" ht="21.75" customHeight="1">
      <c r="A353" s="40"/>
      <c r="B353" s="41"/>
      <c r="C353" s="199" t="s">
        <v>604</v>
      </c>
      <c r="D353" s="199" t="s">
        <v>124</v>
      </c>
      <c r="E353" s="200" t="s">
        <v>605</v>
      </c>
      <c r="F353" s="201" t="s">
        <v>606</v>
      </c>
      <c r="G353" s="202" t="s">
        <v>189</v>
      </c>
      <c r="H353" s="203">
        <v>1</v>
      </c>
      <c r="I353" s="204"/>
      <c r="J353" s="205">
        <f>ROUND(I353*H353,2)</f>
        <v>0</v>
      </c>
      <c r="K353" s="201" t="s">
        <v>128</v>
      </c>
      <c r="L353" s="46"/>
      <c r="M353" s="206" t="s">
        <v>19</v>
      </c>
      <c r="N353" s="207" t="s">
        <v>43</v>
      </c>
      <c r="O353" s="86"/>
      <c r="P353" s="208">
        <f>O353*H353</f>
        <v>0</v>
      </c>
      <c r="Q353" s="208">
        <v>0.00069999999999999999</v>
      </c>
      <c r="R353" s="208">
        <f>Q353*H353</f>
        <v>0.00069999999999999999</v>
      </c>
      <c r="S353" s="208">
        <v>0</v>
      </c>
      <c r="T353" s="209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0" t="s">
        <v>241</v>
      </c>
      <c r="AT353" s="210" t="s">
        <v>124</v>
      </c>
      <c r="AU353" s="210" t="s">
        <v>79</v>
      </c>
      <c r="AY353" s="19" t="s">
        <v>122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9" t="s">
        <v>77</v>
      </c>
      <c r="BK353" s="211">
        <f>ROUND(I353*H353,2)</f>
        <v>0</v>
      </c>
      <c r="BL353" s="19" t="s">
        <v>241</v>
      </c>
      <c r="BM353" s="210" t="s">
        <v>607</v>
      </c>
    </row>
    <row r="354" s="2" customFormat="1">
      <c r="A354" s="40"/>
      <c r="B354" s="41"/>
      <c r="C354" s="42"/>
      <c r="D354" s="212" t="s">
        <v>131</v>
      </c>
      <c r="E354" s="42"/>
      <c r="F354" s="213" t="s">
        <v>608</v>
      </c>
      <c r="G354" s="42"/>
      <c r="H354" s="42"/>
      <c r="I354" s="214"/>
      <c r="J354" s="42"/>
      <c r="K354" s="42"/>
      <c r="L354" s="46"/>
      <c r="M354" s="215"/>
      <c r="N354" s="216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131</v>
      </c>
      <c r="AU354" s="19" t="s">
        <v>79</v>
      </c>
    </row>
    <row r="355" s="2" customFormat="1">
      <c r="A355" s="40"/>
      <c r="B355" s="41"/>
      <c r="C355" s="42"/>
      <c r="D355" s="217" t="s">
        <v>133</v>
      </c>
      <c r="E355" s="42"/>
      <c r="F355" s="218" t="s">
        <v>609</v>
      </c>
      <c r="G355" s="42"/>
      <c r="H355" s="42"/>
      <c r="I355" s="214"/>
      <c r="J355" s="42"/>
      <c r="K355" s="42"/>
      <c r="L355" s="46"/>
      <c r="M355" s="215"/>
      <c r="N355" s="21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133</v>
      </c>
      <c r="AU355" s="19" t="s">
        <v>79</v>
      </c>
    </row>
    <row r="356" s="2" customFormat="1" ht="24.15" customHeight="1">
      <c r="A356" s="40"/>
      <c r="B356" s="41"/>
      <c r="C356" s="199" t="s">
        <v>610</v>
      </c>
      <c r="D356" s="199" t="s">
        <v>124</v>
      </c>
      <c r="E356" s="200" t="s">
        <v>611</v>
      </c>
      <c r="F356" s="201" t="s">
        <v>612</v>
      </c>
      <c r="G356" s="202" t="s">
        <v>189</v>
      </c>
      <c r="H356" s="203">
        <v>43</v>
      </c>
      <c r="I356" s="204"/>
      <c r="J356" s="205">
        <f>ROUND(I356*H356,2)</f>
        <v>0</v>
      </c>
      <c r="K356" s="201" t="s">
        <v>128</v>
      </c>
      <c r="L356" s="46"/>
      <c r="M356" s="206" t="s">
        <v>19</v>
      </c>
      <c r="N356" s="207" t="s">
        <v>43</v>
      </c>
      <c r="O356" s="86"/>
      <c r="P356" s="208">
        <f>O356*H356</f>
        <v>0</v>
      </c>
      <c r="Q356" s="208">
        <v>0.00085999999999999998</v>
      </c>
      <c r="R356" s="208">
        <f>Q356*H356</f>
        <v>0.036979999999999999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241</v>
      </c>
      <c r="AT356" s="210" t="s">
        <v>124</v>
      </c>
      <c r="AU356" s="210" t="s">
        <v>79</v>
      </c>
      <c r="AY356" s="19" t="s">
        <v>122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77</v>
      </c>
      <c r="BK356" s="211">
        <f>ROUND(I356*H356,2)</f>
        <v>0</v>
      </c>
      <c r="BL356" s="19" t="s">
        <v>241</v>
      </c>
      <c r="BM356" s="210" t="s">
        <v>613</v>
      </c>
    </row>
    <row r="357" s="2" customFormat="1">
      <c r="A357" s="40"/>
      <c r="B357" s="41"/>
      <c r="C357" s="42"/>
      <c r="D357" s="212" t="s">
        <v>131</v>
      </c>
      <c r="E357" s="42"/>
      <c r="F357" s="213" t="s">
        <v>614</v>
      </c>
      <c r="G357" s="42"/>
      <c r="H357" s="42"/>
      <c r="I357" s="214"/>
      <c r="J357" s="42"/>
      <c r="K357" s="42"/>
      <c r="L357" s="46"/>
      <c r="M357" s="215"/>
      <c r="N357" s="21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131</v>
      </c>
      <c r="AU357" s="19" t="s">
        <v>79</v>
      </c>
    </row>
    <row r="358" s="2" customFormat="1">
      <c r="A358" s="40"/>
      <c r="B358" s="41"/>
      <c r="C358" s="42"/>
      <c r="D358" s="217" t="s">
        <v>133</v>
      </c>
      <c r="E358" s="42"/>
      <c r="F358" s="218" t="s">
        <v>615</v>
      </c>
      <c r="G358" s="42"/>
      <c r="H358" s="42"/>
      <c r="I358" s="214"/>
      <c r="J358" s="42"/>
      <c r="K358" s="42"/>
      <c r="L358" s="46"/>
      <c r="M358" s="215"/>
      <c r="N358" s="216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133</v>
      </c>
      <c r="AU358" s="19" t="s">
        <v>79</v>
      </c>
    </row>
    <row r="359" s="2" customFormat="1" ht="24.15" customHeight="1">
      <c r="A359" s="40"/>
      <c r="B359" s="41"/>
      <c r="C359" s="199" t="s">
        <v>616</v>
      </c>
      <c r="D359" s="199" t="s">
        <v>124</v>
      </c>
      <c r="E359" s="200" t="s">
        <v>617</v>
      </c>
      <c r="F359" s="201" t="s">
        <v>618</v>
      </c>
      <c r="G359" s="202" t="s">
        <v>189</v>
      </c>
      <c r="H359" s="203">
        <v>8</v>
      </c>
      <c r="I359" s="204"/>
      <c r="J359" s="205">
        <f>ROUND(I359*H359,2)</f>
        <v>0</v>
      </c>
      <c r="K359" s="201" t="s">
        <v>128</v>
      </c>
      <c r="L359" s="46"/>
      <c r="M359" s="206" t="s">
        <v>19</v>
      </c>
      <c r="N359" s="207" t="s">
        <v>43</v>
      </c>
      <c r="O359" s="86"/>
      <c r="P359" s="208">
        <f>O359*H359</f>
        <v>0</v>
      </c>
      <c r="Q359" s="208">
        <v>0.00022000000000000001</v>
      </c>
      <c r="R359" s="208">
        <f>Q359*H359</f>
        <v>0.0017600000000000001</v>
      </c>
      <c r="S359" s="208">
        <v>0</v>
      </c>
      <c r="T359" s="209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0" t="s">
        <v>241</v>
      </c>
      <c r="AT359" s="210" t="s">
        <v>124</v>
      </c>
      <c r="AU359" s="210" t="s">
        <v>79</v>
      </c>
      <c r="AY359" s="19" t="s">
        <v>122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9" t="s">
        <v>77</v>
      </c>
      <c r="BK359" s="211">
        <f>ROUND(I359*H359,2)</f>
        <v>0</v>
      </c>
      <c r="BL359" s="19" t="s">
        <v>241</v>
      </c>
      <c r="BM359" s="210" t="s">
        <v>619</v>
      </c>
    </row>
    <row r="360" s="2" customFormat="1">
      <c r="A360" s="40"/>
      <c r="B360" s="41"/>
      <c r="C360" s="42"/>
      <c r="D360" s="212" t="s">
        <v>131</v>
      </c>
      <c r="E360" s="42"/>
      <c r="F360" s="213" t="s">
        <v>620</v>
      </c>
      <c r="G360" s="42"/>
      <c r="H360" s="42"/>
      <c r="I360" s="214"/>
      <c r="J360" s="42"/>
      <c r="K360" s="42"/>
      <c r="L360" s="46"/>
      <c r="M360" s="215"/>
      <c r="N360" s="216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131</v>
      </c>
      <c r="AU360" s="19" t="s">
        <v>79</v>
      </c>
    </row>
    <row r="361" s="2" customFormat="1">
      <c r="A361" s="40"/>
      <c r="B361" s="41"/>
      <c r="C361" s="42"/>
      <c r="D361" s="217" t="s">
        <v>133</v>
      </c>
      <c r="E361" s="42"/>
      <c r="F361" s="218" t="s">
        <v>621</v>
      </c>
      <c r="G361" s="42"/>
      <c r="H361" s="42"/>
      <c r="I361" s="214"/>
      <c r="J361" s="42"/>
      <c r="K361" s="42"/>
      <c r="L361" s="46"/>
      <c r="M361" s="215"/>
      <c r="N361" s="216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133</v>
      </c>
      <c r="AU361" s="19" t="s">
        <v>79</v>
      </c>
    </row>
    <row r="362" s="2" customFormat="1" ht="24.15" customHeight="1">
      <c r="A362" s="40"/>
      <c r="B362" s="41"/>
      <c r="C362" s="199" t="s">
        <v>622</v>
      </c>
      <c r="D362" s="199" t="s">
        <v>124</v>
      </c>
      <c r="E362" s="200" t="s">
        <v>623</v>
      </c>
      <c r="F362" s="201" t="s">
        <v>624</v>
      </c>
      <c r="G362" s="202" t="s">
        <v>189</v>
      </c>
      <c r="H362" s="203">
        <v>2</v>
      </c>
      <c r="I362" s="204"/>
      <c r="J362" s="205">
        <f>ROUND(I362*H362,2)</f>
        <v>0</v>
      </c>
      <c r="K362" s="201" t="s">
        <v>128</v>
      </c>
      <c r="L362" s="46"/>
      <c r="M362" s="206" t="s">
        <v>19</v>
      </c>
      <c r="N362" s="207" t="s">
        <v>43</v>
      </c>
      <c r="O362" s="86"/>
      <c r="P362" s="208">
        <f>O362*H362</f>
        <v>0</v>
      </c>
      <c r="Q362" s="208">
        <v>0.00056999999999999998</v>
      </c>
      <c r="R362" s="208">
        <f>Q362*H362</f>
        <v>0.00114</v>
      </c>
      <c r="S362" s="208">
        <v>0</v>
      </c>
      <c r="T362" s="209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0" t="s">
        <v>241</v>
      </c>
      <c r="AT362" s="210" t="s">
        <v>124</v>
      </c>
      <c r="AU362" s="210" t="s">
        <v>79</v>
      </c>
      <c r="AY362" s="19" t="s">
        <v>122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9" t="s">
        <v>77</v>
      </c>
      <c r="BK362" s="211">
        <f>ROUND(I362*H362,2)</f>
        <v>0</v>
      </c>
      <c r="BL362" s="19" t="s">
        <v>241</v>
      </c>
      <c r="BM362" s="210" t="s">
        <v>625</v>
      </c>
    </row>
    <row r="363" s="2" customFormat="1">
      <c r="A363" s="40"/>
      <c r="B363" s="41"/>
      <c r="C363" s="42"/>
      <c r="D363" s="212" t="s">
        <v>131</v>
      </c>
      <c r="E363" s="42"/>
      <c r="F363" s="213" t="s">
        <v>626</v>
      </c>
      <c r="G363" s="42"/>
      <c r="H363" s="42"/>
      <c r="I363" s="214"/>
      <c r="J363" s="42"/>
      <c r="K363" s="42"/>
      <c r="L363" s="46"/>
      <c r="M363" s="215"/>
      <c r="N363" s="216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131</v>
      </c>
      <c r="AU363" s="19" t="s">
        <v>79</v>
      </c>
    </row>
    <row r="364" s="2" customFormat="1">
      <c r="A364" s="40"/>
      <c r="B364" s="41"/>
      <c r="C364" s="42"/>
      <c r="D364" s="217" t="s">
        <v>133</v>
      </c>
      <c r="E364" s="42"/>
      <c r="F364" s="218" t="s">
        <v>627</v>
      </c>
      <c r="G364" s="42"/>
      <c r="H364" s="42"/>
      <c r="I364" s="214"/>
      <c r="J364" s="42"/>
      <c r="K364" s="42"/>
      <c r="L364" s="46"/>
      <c r="M364" s="215"/>
      <c r="N364" s="21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133</v>
      </c>
      <c r="AU364" s="19" t="s">
        <v>79</v>
      </c>
    </row>
    <row r="365" s="2" customFormat="1" ht="24.15" customHeight="1">
      <c r="A365" s="40"/>
      <c r="B365" s="41"/>
      <c r="C365" s="199" t="s">
        <v>628</v>
      </c>
      <c r="D365" s="199" t="s">
        <v>124</v>
      </c>
      <c r="E365" s="200" t="s">
        <v>629</v>
      </c>
      <c r="F365" s="201" t="s">
        <v>630</v>
      </c>
      <c r="G365" s="202" t="s">
        <v>189</v>
      </c>
      <c r="H365" s="203">
        <v>1</v>
      </c>
      <c r="I365" s="204"/>
      <c r="J365" s="205">
        <f>ROUND(I365*H365,2)</f>
        <v>0</v>
      </c>
      <c r="K365" s="201" t="s">
        <v>128</v>
      </c>
      <c r="L365" s="46"/>
      <c r="M365" s="206" t="s">
        <v>19</v>
      </c>
      <c r="N365" s="207" t="s">
        <v>43</v>
      </c>
      <c r="O365" s="86"/>
      <c r="P365" s="208">
        <f>O365*H365</f>
        <v>0</v>
      </c>
      <c r="Q365" s="208">
        <v>0.00114</v>
      </c>
      <c r="R365" s="208">
        <f>Q365*H365</f>
        <v>0.00114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241</v>
      </c>
      <c r="AT365" s="210" t="s">
        <v>124</v>
      </c>
      <c r="AU365" s="210" t="s">
        <v>79</v>
      </c>
      <c r="AY365" s="19" t="s">
        <v>122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77</v>
      </c>
      <c r="BK365" s="211">
        <f>ROUND(I365*H365,2)</f>
        <v>0</v>
      </c>
      <c r="BL365" s="19" t="s">
        <v>241</v>
      </c>
      <c r="BM365" s="210" t="s">
        <v>631</v>
      </c>
    </row>
    <row r="366" s="2" customFormat="1">
      <c r="A366" s="40"/>
      <c r="B366" s="41"/>
      <c r="C366" s="42"/>
      <c r="D366" s="212" t="s">
        <v>131</v>
      </c>
      <c r="E366" s="42"/>
      <c r="F366" s="213" t="s">
        <v>632</v>
      </c>
      <c r="G366" s="42"/>
      <c r="H366" s="42"/>
      <c r="I366" s="214"/>
      <c r="J366" s="42"/>
      <c r="K366" s="42"/>
      <c r="L366" s="46"/>
      <c r="M366" s="215"/>
      <c r="N366" s="21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131</v>
      </c>
      <c r="AU366" s="19" t="s">
        <v>79</v>
      </c>
    </row>
    <row r="367" s="2" customFormat="1">
      <c r="A367" s="40"/>
      <c r="B367" s="41"/>
      <c r="C367" s="42"/>
      <c r="D367" s="217" t="s">
        <v>133</v>
      </c>
      <c r="E367" s="42"/>
      <c r="F367" s="218" t="s">
        <v>633</v>
      </c>
      <c r="G367" s="42"/>
      <c r="H367" s="42"/>
      <c r="I367" s="214"/>
      <c r="J367" s="42"/>
      <c r="K367" s="42"/>
      <c r="L367" s="46"/>
      <c r="M367" s="215"/>
      <c r="N367" s="21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133</v>
      </c>
      <c r="AU367" s="19" t="s">
        <v>79</v>
      </c>
    </row>
    <row r="368" s="2" customFormat="1" ht="24.15" customHeight="1">
      <c r="A368" s="40"/>
      <c r="B368" s="41"/>
      <c r="C368" s="199" t="s">
        <v>634</v>
      </c>
      <c r="D368" s="199" t="s">
        <v>124</v>
      </c>
      <c r="E368" s="200" t="s">
        <v>635</v>
      </c>
      <c r="F368" s="201" t="s">
        <v>636</v>
      </c>
      <c r="G368" s="202" t="s">
        <v>189</v>
      </c>
      <c r="H368" s="203">
        <v>1</v>
      </c>
      <c r="I368" s="204"/>
      <c r="J368" s="205">
        <f>ROUND(I368*H368,2)</f>
        <v>0</v>
      </c>
      <c r="K368" s="201" t="s">
        <v>128</v>
      </c>
      <c r="L368" s="46"/>
      <c r="M368" s="206" t="s">
        <v>19</v>
      </c>
      <c r="N368" s="207" t="s">
        <v>43</v>
      </c>
      <c r="O368" s="86"/>
      <c r="P368" s="208">
        <f>O368*H368</f>
        <v>0</v>
      </c>
      <c r="Q368" s="208">
        <v>0.00124</v>
      </c>
      <c r="R368" s="208">
        <f>Q368*H368</f>
        <v>0.00124</v>
      </c>
      <c r="S368" s="208">
        <v>0</v>
      </c>
      <c r="T368" s="20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0" t="s">
        <v>241</v>
      </c>
      <c r="AT368" s="210" t="s">
        <v>124</v>
      </c>
      <c r="AU368" s="210" t="s">
        <v>79</v>
      </c>
      <c r="AY368" s="19" t="s">
        <v>122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9" t="s">
        <v>77</v>
      </c>
      <c r="BK368" s="211">
        <f>ROUND(I368*H368,2)</f>
        <v>0</v>
      </c>
      <c r="BL368" s="19" t="s">
        <v>241</v>
      </c>
      <c r="BM368" s="210" t="s">
        <v>637</v>
      </c>
    </row>
    <row r="369" s="2" customFormat="1">
      <c r="A369" s="40"/>
      <c r="B369" s="41"/>
      <c r="C369" s="42"/>
      <c r="D369" s="212" t="s">
        <v>131</v>
      </c>
      <c r="E369" s="42"/>
      <c r="F369" s="213" t="s">
        <v>638</v>
      </c>
      <c r="G369" s="42"/>
      <c r="H369" s="42"/>
      <c r="I369" s="214"/>
      <c r="J369" s="42"/>
      <c r="K369" s="42"/>
      <c r="L369" s="46"/>
      <c r="M369" s="215"/>
      <c r="N369" s="216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131</v>
      </c>
      <c r="AU369" s="19" t="s">
        <v>79</v>
      </c>
    </row>
    <row r="370" s="2" customFormat="1">
      <c r="A370" s="40"/>
      <c r="B370" s="41"/>
      <c r="C370" s="42"/>
      <c r="D370" s="217" t="s">
        <v>133</v>
      </c>
      <c r="E370" s="42"/>
      <c r="F370" s="218" t="s">
        <v>639</v>
      </c>
      <c r="G370" s="42"/>
      <c r="H370" s="42"/>
      <c r="I370" s="214"/>
      <c r="J370" s="42"/>
      <c r="K370" s="42"/>
      <c r="L370" s="46"/>
      <c r="M370" s="215"/>
      <c r="N370" s="21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133</v>
      </c>
      <c r="AU370" s="19" t="s">
        <v>79</v>
      </c>
    </row>
    <row r="371" s="2" customFormat="1" ht="21.75" customHeight="1">
      <c r="A371" s="40"/>
      <c r="B371" s="41"/>
      <c r="C371" s="199" t="s">
        <v>640</v>
      </c>
      <c r="D371" s="199" t="s">
        <v>124</v>
      </c>
      <c r="E371" s="200" t="s">
        <v>641</v>
      </c>
      <c r="F371" s="201" t="s">
        <v>642</v>
      </c>
      <c r="G371" s="202" t="s">
        <v>189</v>
      </c>
      <c r="H371" s="203">
        <v>4</v>
      </c>
      <c r="I371" s="204"/>
      <c r="J371" s="205">
        <f>ROUND(I371*H371,2)</f>
        <v>0</v>
      </c>
      <c r="K371" s="201" t="s">
        <v>128</v>
      </c>
      <c r="L371" s="46"/>
      <c r="M371" s="206" t="s">
        <v>19</v>
      </c>
      <c r="N371" s="207" t="s">
        <v>43</v>
      </c>
      <c r="O371" s="86"/>
      <c r="P371" s="208">
        <f>O371*H371</f>
        <v>0</v>
      </c>
      <c r="Q371" s="208">
        <v>0.00050000000000000001</v>
      </c>
      <c r="R371" s="208">
        <f>Q371*H371</f>
        <v>0.002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241</v>
      </c>
      <c r="AT371" s="210" t="s">
        <v>124</v>
      </c>
      <c r="AU371" s="210" t="s">
        <v>79</v>
      </c>
      <c r="AY371" s="19" t="s">
        <v>122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77</v>
      </c>
      <c r="BK371" s="211">
        <f>ROUND(I371*H371,2)</f>
        <v>0</v>
      </c>
      <c r="BL371" s="19" t="s">
        <v>241</v>
      </c>
      <c r="BM371" s="210" t="s">
        <v>643</v>
      </c>
    </row>
    <row r="372" s="2" customFormat="1">
      <c r="A372" s="40"/>
      <c r="B372" s="41"/>
      <c r="C372" s="42"/>
      <c r="D372" s="212" t="s">
        <v>131</v>
      </c>
      <c r="E372" s="42"/>
      <c r="F372" s="213" t="s">
        <v>644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131</v>
      </c>
      <c r="AU372" s="19" t="s">
        <v>79</v>
      </c>
    </row>
    <row r="373" s="2" customFormat="1">
      <c r="A373" s="40"/>
      <c r="B373" s="41"/>
      <c r="C373" s="42"/>
      <c r="D373" s="217" t="s">
        <v>133</v>
      </c>
      <c r="E373" s="42"/>
      <c r="F373" s="218" t="s">
        <v>645</v>
      </c>
      <c r="G373" s="42"/>
      <c r="H373" s="42"/>
      <c r="I373" s="214"/>
      <c r="J373" s="42"/>
      <c r="K373" s="42"/>
      <c r="L373" s="46"/>
      <c r="M373" s="215"/>
      <c r="N373" s="21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133</v>
      </c>
      <c r="AU373" s="19" t="s">
        <v>79</v>
      </c>
    </row>
    <row r="374" s="2" customFormat="1" ht="24.15" customHeight="1">
      <c r="A374" s="40"/>
      <c r="B374" s="41"/>
      <c r="C374" s="199" t="s">
        <v>646</v>
      </c>
      <c r="D374" s="199" t="s">
        <v>124</v>
      </c>
      <c r="E374" s="200" t="s">
        <v>647</v>
      </c>
      <c r="F374" s="201" t="s">
        <v>648</v>
      </c>
      <c r="G374" s="202" t="s">
        <v>189</v>
      </c>
      <c r="H374" s="203">
        <v>8</v>
      </c>
      <c r="I374" s="204"/>
      <c r="J374" s="205">
        <f>ROUND(I374*H374,2)</f>
        <v>0</v>
      </c>
      <c r="K374" s="201" t="s">
        <v>128</v>
      </c>
      <c r="L374" s="46"/>
      <c r="M374" s="206" t="s">
        <v>19</v>
      </c>
      <c r="N374" s="207" t="s">
        <v>43</v>
      </c>
      <c r="O374" s="86"/>
      <c r="P374" s="208">
        <f>O374*H374</f>
        <v>0</v>
      </c>
      <c r="Q374" s="208">
        <v>0.00069999999999999999</v>
      </c>
      <c r="R374" s="208">
        <f>Q374*H374</f>
        <v>0.0055999999999999999</v>
      </c>
      <c r="S374" s="208">
        <v>0</v>
      </c>
      <c r="T374" s="209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0" t="s">
        <v>241</v>
      </c>
      <c r="AT374" s="210" t="s">
        <v>124</v>
      </c>
      <c r="AU374" s="210" t="s">
        <v>79</v>
      </c>
      <c r="AY374" s="19" t="s">
        <v>122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9" t="s">
        <v>77</v>
      </c>
      <c r="BK374" s="211">
        <f>ROUND(I374*H374,2)</f>
        <v>0</v>
      </c>
      <c r="BL374" s="19" t="s">
        <v>241</v>
      </c>
      <c r="BM374" s="210" t="s">
        <v>649</v>
      </c>
    </row>
    <row r="375" s="2" customFormat="1">
      <c r="A375" s="40"/>
      <c r="B375" s="41"/>
      <c r="C375" s="42"/>
      <c r="D375" s="212" t="s">
        <v>131</v>
      </c>
      <c r="E375" s="42"/>
      <c r="F375" s="213" t="s">
        <v>650</v>
      </c>
      <c r="G375" s="42"/>
      <c r="H375" s="42"/>
      <c r="I375" s="214"/>
      <c r="J375" s="42"/>
      <c r="K375" s="42"/>
      <c r="L375" s="46"/>
      <c r="M375" s="215"/>
      <c r="N375" s="216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131</v>
      </c>
      <c r="AU375" s="19" t="s">
        <v>79</v>
      </c>
    </row>
    <row r="376" s="2" customFormat="1">
      <c r="A376" s="40"/>
      <c r="B376" s="41"/>
      <c r="C376" s="42"/>
      <c r="D376" s="217" t="s">
        <v>133</v>
      </c>
      <c r="E376" s="42"/>
      <c r="F376" s="218" t="s">
        <v>651</v>
      </c>
      <c r="G376" s="42"/>
      <c r="H376" s="42"/>
      <c r="I376" s="214"/>
      <c r="J376" s="42"/>
      <c r="K376" s="42"/>
      <c r="L376" s="46"/>
      <c r="M376" s="215"/>
      <c r="N376" s="21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133</v>
      </c>
      <c r="AU376" s="19" t="s">
        <v>79</v>
      </c>
    </row>
    <row r="377" s="2" customFormat="1" ht="24.15" customHeight="1">
      <c r="A377" s="40"/>
      <c r="B377" s="41"/>
      <c r="C377" s="199" t="s">
        <v>652</v>
      </c>
      <c r="D377" s="199" t="s">
        <v>124</v>
      </c>
      <c r="E377" s="200" t="s">
        <v>653</v>
      </c>
      <c r="F377" s="201" t="s">
        <v>654</v>
      </c>
      <c r="G377" s="202" t="s">
        <v>189</v>
      </c>
      <c r="H377" s="203">
        <v>2</v>
      </c>
      <c r="I377" s="204"/>
      <c r="J377" s="205">
        <f>ROUND(I377*H377,2)</f>
        <v>0</v>
      </c>
      <c r="K377" s="201" t="s">
        <v>128</v>
      </c>
      <c r="L377" s="46"/>
      <c r="M377" s="206" t="s">
        <v>19</v>
      </c>
      <c r="N377" s="207" t="s">
        <v>43</v>
      </c>
      <c r="O377" s="86"/>
      <c r="P377" s="208">
        <f>O377*H377</f>
        <v>0</v>
      </c>
      <c r="Q377" s="208">
        <v>0.00107</v>
      </c>
      <c r="R377" s="208">
        <f>Q377*H377</f>
        <v>0.00214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241</v>
      </c>
      <c r="AT377" s="210" t="s">
        <v>124</v>
      </c>
      <c r="AU377" s="210" t="s">
        <v>79</v>
      </c>
      <c r="AY377" s="19" t="s">
        <v>122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77</v>
      </c>
      <c r="BK377" s="211">
        <f>ROUND(I377*H377,2)</f>
        <v>0</v>
      </c>
      <c r="BL377" s="19" t="s">
        <v>241</v>
      </c>
      <c r="BM377" s="210" t="s">
        <v>655</v>
      </c>
    </row>
    <row r="378" s="2" customFormat="1">
      <c r="A378" s="40"/>
      <c r="B378" s="41"/>
      <c r="C378" s="42"/>
      <c r="D378" s="212" t="s">
        <v>131</v>
      </c>
      <c r="E378" s="42"/>
      <c r="F378" s="213" t="s">
        <v>656</v>
      </c>
      <c r="G378" s="42"/>
      <c r="H378" s="42"/>
      <c r="I378" s="214"/>
      <c r="J378" s="42"/>
      <c r="K378" s="42"/>
      <c r="L378" s="46"/>
      <c r="M378" s="215"/>
      <c r="N378" s="216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131</v>
      </c>
      <c r="AU378" s="19" t="s">
        <v>79</v>
      </c>
    </row>
    <row r="379" s="2" customFormat="1">
      <c r="A379" s="40"/>
      <c r="B379" s="41"/>
      <c r="C379" s="42"/>
      <c r="D379" s="217" t="s">
        <v>133</v>
      </c>
      <c r="E379" s="42"/>
      <c r="F379" s="218" t="s">
        <v>657</v>
      </c>
      <c r="G379" s="42"/>
      <c r="H379" s="42"/>
      <c r="I379" s="214"/>
      <c r="J379" s="42"/>
      <c r="K379" s="42"/>
      <c r="L379" s="46"/>
      <c r="M379" s="215"/>
      <c r="N379" s="216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133</v>
      </c>
      <c r="AU379" s="19" t="s">
        <v>79</v>
      </c>
    </row>
    <row r="380" s="2" customFormat="1" ht="24.15" customHeight="1">
      <c r="A380" s="40"/>
      <c r="B380" s="41"/>
      <c r="C380" s="199" t="s">
        <v>658</v>
      </c>
      <c r="D380" s="199" t="s">
        <v>124</v>
      </c>
      <c r="E380" s="200" t="s">
        <v>659</v>
      </c>
      <c r="F380" s="201" t="s">
        <v>660</v>
      </c>
      <c r="G380" s="202" t="s">
        <v>189</v>
      </c>
      <c r="H380" s="203">
        <v>3</v>
      </c>
      <c r="I380" s="204"/>
      <c r="J380" s="205">
        <f>ROUND(I380*H380,2)</f>
        <v>0</v>
      </c>
      <c r="K380" s="201" t="s">
        <v>128</v>
      </c>
      <c r="L380" s="46"/>
      <c r="M380" s="206" t="s">
        <v>19</v>
      </c>
      <c r="N380" s="207" t="s">
        <v>43</v>
      </c>
      <c r="O380" s="86"/>
      <c r="P380" s="208">
        <f>O380*H380</f>
        <v>0</v>
      </c>
      <c r="Q380" s="208">
        <v>0.0037699999999999999</v>
      </c>
      <c r="R380" s="208">
        <f>Q380*H380</f>
        <v>0.011310000000000001</v>
      </c>
      <c r="S380" s="208">
        <v>0</v>
      </c>
      <c r="T380" s="209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0" t="s">
        <v>241</v>
      </c>
      <c r="AT380" s="210" t="s">
        <v>124</v>
      </c>
      <c r="AU380" s="210" t="s">
        <v>79</v>
      </c>
      <c r="AY380" s="19" t="s">
        <v>122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9" t="s">
        <v>77</v>
      </c>
      <c r="BK380" s="211">
        <f>ROUND(I380*H380,2)</f>
        <v>0</v>
      </c>
      <c r="BL380" s="19" t="s">
        <v>241</v>
      </c>
      <c r="BM380" s="210" t="s">
        <v>661</v>
      </c>
    </row>
    <row r="381" s="2" customFormat="1">
      <c r="A381" s="40"/>
      <c r="B381" s="41"/>
      <c r="C381" s="42"/>
      <c r="D381" s="212" t="s">
        <v>131</v>
      </c>
      <c r="E381" s="42"/>
      <c r="F381" s="213" t="s">
        <v>662</v>
      </c>
      <c r="G381" s="42"/>
      <c r="H381" s="42"/>
      <c r="I381" s="214"/>
      <c r="J381" s="42"/>
      <c r="K381" s="42"/>
      <c r="L381" s="46"/>
      <c r="M381" s="215"/>
      <c r="N381" s="21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131</v>
      </c>
      <c r="AU381" s="19" t="s">
        <v>79</v>
      </c>
    </row>
    <row r="382" s="2" customFormat="1">
      <c r="A382" s="40"/>
      <c r="B382" s="41"/>
      <c r="C382" s="42"/>
      <c r="D382" s="217" t="s">
        <v>133</v>
      </c>
      <c r="E382" s="42"/>
      <c r="F382" s="218" t="s">
        <v>663</v>
      </c>
      <c r="G382" s="42"/>
      <c r="H382" s="42"/>
      <c r="I382" s="214"/>
      <c r="J382" s="42"/>
      <c r="K382" s="42"/>
      <c r="L382" s="46"/>
      <c r="M382" s="215"/>
      <c r="N382" s="216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133</v>
      </c>
      <c r="AU382" s="19" t="s">
        <v>79</v>
      </c>
    </row>
    <row r="383" s="2" customFormat="1" ht="24.15" customHeight="1">
      <c r="A383" s="40"/>
      <c r="B383" s="41"/>
      <c r="C383" s="199" t="s">
        <v>664</v>
      </c>
      <c r="D383" s="199" t="s">
        <v>124</v>
      </c>
      <c r="E383" s="200" t="s">
        <v>665</v>
      </c>
      <c r="F383" s="201" t="s">
        <v>666</v>
      </c>
      <c r="G383" s="202" t="s">
        <v>151</v>
      </c>
      <c r="H383" s="203">
        <v>0.085000000000000006</v>
      </c>
      <c r="I383" s="204"/>
      <c r="J383" s="205">
        <f>ROUND(I383*H383,2)</f>
        <v>0</v>
      </c>
      <c r="K383" s="201" t="s">
        <v>128</v>
      </c>
      <c r="L383" s="46"/>
      <c r="M383" s="206" t="s">
        <v>19</v>
      </c>
      <c r="N383" s="207" t="s">
        <v>43</v>
      </c>
      <c r="O383" s="86"/>
      <c r="P383" s="208">
        <f>O383*H383</f>
        <v>0</v>
      </c>
      <c r="Q383" s="208">
        <v>0</v>
      </c>
      <c r="R383" s="208">
        <f>Q383*H383</f>
        <v>0</v>
      </c>
      <c r="S383" s="208">
        <v>0</v>
      </c>
      <c r="T383" s="20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0" t="s">
        <v>241</v>
      </c>
      <c r="AT383" s="210" t="s">
        <v>124</v>
      </c>
      <c r="AU383" s="210" t="s">
        <v>79</v>
      </c>
      <c r="AY383" s="19" t="s">
        <v>122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9" t="s">
        <v>77</v>
      </c>
      <c r="BK383" s="211">
        <f>ROUND(I383*H383,2)</f>
        <v>0</v>
      </c>
      <c r="BL383" s="19" t="s">
        <v>241</v>
      </c>
      <c r="BM383" s="210" t="s">
        <v>667</v>
      </c>
    </row>
    <row r="384" s="2" customFormat="1">
      <c r="A384" s="40"/>
      <c r="B384" s="41"/>
      <c r="C384" s="42"/>
      <c r="D384" s="212" t="s">
        <v>131</v>
      </c>
      <c r="E384" s="42"/>
      <c r="F384" s="213" t="s">
        <v>668</v>
      </c>
      <c r="G384" s="42"/>
      <c r="H384" s="42"/>
      <c r="I384" s="214"/>
      <c r="J384" s="42"/>
      <c r="K384" s="42"/>
      <c r="L384" s="46"/>
      <c r="M384" s="215"/>
      <c r="N384" s="216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131</v>
      </c>
      <c r="AU384" s="19" t="s">
        <v>79</v>
      </c>
    </row>
    <row r="385" s="2" customFormat="1">
      <c r="A385" s="40"/>
      <c r="B385" s="41"/>
      <c r="C385" s="42"/>
      <c r="D385" s="217" t="s">
        <v>133</v>
      </c>
      <c r="E385" s="42"/>
      <c r="F385" s="218" t="s">
        <v>669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133</v>
      </c>
      <c r="AU385" s="19" t="s">
        <v>79</v>
      </c>
    </row>
    <row r="386" s="12" customFormat="1" ht="22.8" customHeight="1">
      <c r="A386" s="12"/>
      <c r="B386" s="183"/>
      <c r="C386" s="184"/>
      <c r="D386" s="185" t="s">
        <v>71</v>
      </c>
      <c r="E386" s="197" t="s">
        <v>670</v>
      </c>
      <c r="F386" s="197" t="s">
        <v>671</v>
      </c>
      <c r="G386" s="184"/>
      <c r="H386" s="184"/>
      <c r="I386" s="187"/>
      <c r="J386" s="198">
        <f>BK386</f>
        <v>0</v>
      </c>
      <c r="K386" s="184"/>
      <c r="L386" s="189"/>
      <c r="M386" s="190"/>
      <c r="N386" s="191"/>
      <c r="O386" s="191"/>
      <c r="P386" s="192">
        <f>SUM(P387:P433)</f>
        <v>0</v>
      </c>
      <c r="Q386" s="191"/>
      <c r="R386" s="192">
        <f>SUM(R387:R433)</f>
        <v>3.0083000000000002</v>
      </c>
      <c r="S386" s="191"/>
      <c r="T386" s="193">
        <f>SUM(T387:T433)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4" t="s">
        <v>79</v>
      </c>
      <c r="AT386" s="195" t="s">
        <v>71</v>
      </c>
      <c r="AU386" s="195" t="s">
        <v>77</v>
      </c>
      <c r="AY386" s="194" t="s">
        <v>122</v>
      </c>
      <c r="BK386" s="196">
        <f>SUM(BK387:BK433)</f>
        <v>0</v>
      </c>
    </row>
    <row r="387" s="2" customFormat="1" ht="37.8" customHeight="1">
      <c r="A387" s="40"/>
      <c r="B387" s="41"/>
      <c r="C387" s="199" t="s">
        <v>672</v>
      </c>
      <c r="D387" s="199" t="s">
        <v>124</v>
      </c>
      <c r="E387" s="200" t="s">
        <v>673</v>
      </c>
      <c r="F387" s="201" t="s">
        <v>674</v>
      </c>
      <c r="G387" s="202" t="s">
        <v>189</v>
      </c>
      <c r="H387" s="203">
        <v>3</v>
      </c>
      <c r="I387" s="204"/>
      <c r="J387" s="205">
        <f>ROUND(I387*H387,2)</f>
        <v>0</v>
      </c>
      <c r="K387" s="201" t="s">
        <v>128</v>
      </c>
      <c r="L387" s="46"/>
      <c r="M387" s="206" t="s">
        <v>19</v>
      </c>
      <c r="N387" s="207" t="s">
        <v>43</v>
      </c>
      <c r="O387" s="86"/>
      <c r="P387" s="208">
        <f>O387*H387</f>
        <v>0</v>
      </c>
      <c r="Q387" s="208">
        <v>0.01942</v>
      </c>
      <c r="R387" s="208">
        <f>Q387*H387</f>
        <v>0.058259999999999999</v>
      </c>
      <c r="S387" s="208">
        <v>0</v>
      </c>
      <c r="T387" s="209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241</v>
      </c>
      <c r="AT387" s="210" t="s">
        <v>124</v>
      </c>
      <c r="AU387" s="210" t="s">
        <v>79</v>
      </c>
      <c r="AY387" s="19" t="s">
        <v>122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77</v>
      </c>
      <c r="BK387" s="211">
        <f>ROUND(I387*H387,2)</f>
        <v>0</v>
      </c>
      <c r="BL387" s="19" t="s">
        <v>241</v>
      </c>
      <c r="BM387" s="210" t="s">
        <v>675</v>
      </c>
    </row>
    <row r="388" s="2" customFormat="1">
      <c r="A388" s="40"/>
      <c r="B388" s="41"/>
      <c r="C388" s="42"/>
      <c r="D388" s="212" t="s">
        <v>131</v>
      </c>
      <c r="E388" s="42"/>
      <c r="F388" s="213" t="s">
        <v>676</v>
      </c>
      <c r="G388" s="42"/>
      <c r="H388" s="42"/>
      <c r="I388" s="214"/>
      <c r="J388" s="42"/>
      <c r="K388" s="42"/>
      <c r="L388" s="46"/>
      <c r="M388" s="215"/>
      <c r="N388" s="216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131</v>
      </c>
      <c r="AU388" s="19" t="s">
        <v>79</v>
      </c>
    </row>
    <row r="389" s="2" customFormat="1">
      <c r="A389" s="40"/>
      <c r="B389" s="41"/>
      <c r="C389" s="42"/>
      <c r="D389" s="217" t="s">
        <v>133</v>
      </c>
      <c r="E389" s="42"/>
      <c r="F389" s="218" t="s">
        <v>677</v>
      </c>
      <c r="G389" s="42"/>
      <c r="H389" s="42"/>
      <c r="I389" s="214"/>
      <c r="J389" s="42"/>
      <c r="K389" s="42"/>
      <c r="L389" s="46"/>
      <c r="M389" s="215"/>
      <c r="N389" s="21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133</v>
      </c>
      <c r="AU389" s="19" t="s">
        <v>79</v>
      </c>
    </row>
    <row r="390" s="2" customFormat="1" ht="37.8" customHeight="1">
      <c r="A390" s="40"/>
      <c r="B390" s="41"/>
      <c r="C390" s="199" t="s">
        <v>678</v>
      </c>
      <c r="D390" s="199" t="s">
        <v>124</v>
      </c>
      <c r="E390" s="200" t="s">
        <v>679</v>
      </c>
      <c r="F390" s="201" t="s">
        <v>680</v>
      </c>
      <c r="G390" s="202" t="s">
        <v>189</v>
      </c>
      <c r="H390" s="203">
        <v>2</v>
      </c>
      <c r="I390" s="204"/>
      <c r="J390" s="205">
        <f>ROUND(I390*H390,2)</f>
        <v>0</v>
      </c>
      <c r="K390" s="201" t="s">
        <v>128</v>
      </c>
      <c r="L390" s="46"/>
      <c r="M390" s="206" t="s">
        <v>19</v>
      </c>
      <c r="N390" s="207" t="s">
        <v>43</v>
      </c>
      <c r="O390" s="86"/>
      <c r="P390" s="208">
        <f>O390*H390</f>
        <v>0</v>
      </c>
      <c r="Q390" s="208">
        <v>0.0309</v>
      </c>
      <c r="R390" s="208">
        <f>Q390*H390</f>
        <v>0.061800000000000001</v>
      </c>
      <c r="S390" s="208">
        <v>0</v>
      </c>
      <c r="T390" s="209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241</v>
      </c>
      <c r="AT390" s="210" t="s">
        <v>124</v>
      </c>
      <c r="AU390" s="210" t="s">
        <v>79</v>
      </c>
      <c r="AY390" s="19" t="s">
        <v>122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77</v>
      </c>
      <c r="BK390" s="211">
        <f>ROUND(I390*H390,2)</f>
        <v>0</v>
      </c>
      <c r="BL390" s="19" t="s">
        <v>241</v>
      </c>
      <c r="BM390" s="210" t="s">
        <v>681</v>
      </c>
    </row>
    <row r="391" s="2" customFormat="1">
      <c r="A391" s="40"/>
      <c r="B391" s="41"/>
      <c r="C391" s="42"/>
      <c r="D391" s="212" t="s">
        <v>131</v>
      </c>
      <c r="E391" s="42"/>
      <c r="F391" s="213" t="s">
        <v>682</v>
      </c>
      <c r="G391" s="42"/>
      <c r="H391" s="42"/>
      <c r="I391" s="214"/>
      <c r="J391" s="42"/>
      <c r="K391" s="42"/>
      <c r="L391" s="46"/>
      <c r="M391" s="215"/>
      <c r="N391" s="21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131</v>
      </c>
      <c r="AU391" s="19" t="s">
        <v>79</v>
      </c>
    </row>
    <row r="392" s="2" customFormat="1">
      <c r="A392" s="40"/>
      <c r="B392" s="41"/>
      <c r="C392" s="42"/>
      <c r="D392" s="217" t="s">
        <v>133</v>
      </c>
      <c r="E392" s="42"/>
      <c r="F392" s="218" t="s">
        <v>683</v>
      </c>
      <c r="G392" s="42"/>
      <c r="H392" s="42"/>
      <c r="I392" s="214"/>
      <c r="J392" s="42"/>
      <c r="K392" s="42"/>
      <c r="L392" s="46"/>
      <c r="M392" s="215"/>
      <c r="N392" s="21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133</v>
      </c>
      <c r="AU392" s="19" t="s">
        <v>79</v>
      </c>
    </row>
    <row r="393" s="2" customFormat="1" ht="37.8" customHeight="1">
      <c r="A393" s="40"/>
      <c r="B393" s="41"/>
      <c r="C393" s="199" t="s">
        <v>684</v>
      </c>
      <c r="D393" s="199" t="s">
        <v>124</v>
      </c>
      <c r="E393" s="200" t="s">
        <v>685</v>
      </c>
      <c r="F393" s="201" t="s">
        <v>686</v>
      </c>
      <c r="G393" s="202" t="s">
        <v>189</v>
      </c>
      <c r="H393" s="203">
        <v>2</v>
      </c>
      <c r="I393" s="204"/>
      <c r="J393" s="205">
        <f>ROUND(I393*H393,2)</f>
        <v>0</v>
      </c>
      <c r="K393" s="201" t="s">
        <v>128</v>
      </c>
      <c r="L393" s="46"/>
      <c r="M393" s="206" t="s">
        <v>19</v>
      </c>
      <c r="N393" s="207" t="s">
        <v>43</v>
      </c>
      <c r="O393" s="86"/>
      <c r="P393" s="208">
        <f>O393*H393</f>
        <v>0</v>
      </c>
      <c r="Q393" s="208">
        <v>0.02828</v>
      </c>
      <c r="R393" s="208">
        <f>Q393*H393</f>
        <v>0.056559999999999999</v>
      </c>
      <c r="S393" s="208">
        <v>0</v>
      </c>
      <c r="T393" s="20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0" t="s">
        <v>241</v>
      </c>
      <c r="AT393" s="210" t="s">
        <v>124</v>
      </c>
      <c r="AU393" s="210" t="s">
        <v>79</v>
      </c>
      <c r="AY393" s="19" t="s">
        <v>122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9" t="s">
        <v>77</v>
      </c>
      <c r="BK393" s="211">
        <f>ROUND(I393*H393,2)</f>
        <v>0</v>
      </c>
      <c r="BL393" s="19" t="s">
        <v>241</v>
      </c>
      <c r="BM393" s="210" t="s">
        <v>687</v>
      </c>
    </row>
    <row r="394" s="2" customFormat="1">
      <c r="A394" s="40"/>
      <c r="B394" s="41"/>
      <c r="C394" s="42"/>
      <c r="D394" s="212" t="s">
        <v>131</v>
      </c>
      <c r="E394" s="42"/>
      <c r="F394" s="213" t="s">
        <v>688</v>
      </c>
      <c r="G394" s="42"/>
      <c r="H394" s="42"/>
      <c r="I394" s="214"/>
      <c r="J394" s="42"/>
      <c r="K394" s="42"/>
      <c r="L394" s="46"/>
      <c r="M394" s="215"/>
      <c r="N394" s="216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131</v>
      </c>
      <c r="AU394" s="19" t="s">
        <v>79</v>
      </c>
    </row>
    <row r="395" s="2" customFormat="1">
      <c r="A395" s="40"/>
      <c r="B395" s="41"/>
      <c r="C395" s="42"/>
      <c r="D395" s="217" t="s">
        <v>133</v>
      </c>
      <c r="E395" s="42"/>
      <c r="F395" s="218" t="s">
        <v>689</v>
      </c>
      <c r="G395" s="42"/>
      <c r="H395" s="42"/>
      <c r="I395" s="214"/>
      <c r="J395" s="42"/>
      <c r="K395" s="42"/>
      <c r="L395" s="46"/>
      <c r="M395" s="215"/>
      <c r="N395" s="216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133</v>
      </c>
      <c r="AU395" s="19" t="s">
        <v>79</v>
      </c>
    </row>
    <row r="396" s="2" customFormat="1" ht="37.8" customHeight="1">
      <c r="A396" s="40"/>
      <c r="B396" s="41"/>
      <c r="C396" s="199" t="s">
        <v>690</v>
      </c>
      <c r="D396" s="199" t="s">
        <v>124</v>
      </c>
      <c r="E396" s="200" t="s">
        <v>691</v>
      </c>
      <c r="F396" s="201" t="s">
        <v>692</v>
      </c>
      <c r="G396" s="202" t="s">
        <v>189</v>
      </c>
      <c r="H396" s="203">
        <v>7</v>
      </c>
      <c r="I396" s="204"/>
      <c r="J396" s="205">
        <f>ROUND(I396*H396,2)</f>
        <v>0</v>
      </c>
      <c r="K396" s="201" t="s">
        <v>128</v>
      </c>
      <c r="L396" s="46"/>
      <c r="M396" s="206" t="s">
        <v>19</v>
      </c>
      <c r="N396" s="207" t="s">
        <v>43</v>
      </c>
      <c r="O396" s="86"/>
      <c r="P396" s="208">
        <f>O396*H396</f>
        <v>0</v>
      </c>
      <c r="Q396" s="208">
        <v>0.034799999999999998</v>
      </c>
      <c r="R396" s="208">
        <f>Q396*H396</f>
        <v>0.24359999999999998</v>
      </c>
      <c r="S396" s="208">
        <v>0</v>
      </c>
      <c r="T396" s="20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0" t="s">
        <v>241</v>
      </c>
      <c r="AT396" s="210" t="s">
        <v>124</v>
      </c>
      <c r="AU396" s="210" t="s">
        <v>79</v>
      </c>
      <c r="AY396" s="19" t="s">
        <v>122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9" t="s">
        <v>77</v>
      </c>
      <c r="BK396" s="211">
        <f>ROUND(I396*H396,2)</f>
        <v>0</v>
      </c>
      <c r="BL396" s="19" t="s">
        <v>241</v>
      </c>
      <c r="BM396" s="210" t="s">
        <v>693</v>
      </c>
    </row>
    <row r="397" s="2" customFormat="1">
      <c r="A397" s="40"/>
      <c r="B397" s="41"/>
      <c r="C397" s="42"/>
      <c r="D397" s="212" t="s">
        <v>131</v>
      </c>
      <c r="E397" s="42"/>
      <c r="F397" s="213" t="s">
        <v>694</v>
      </c>
      <c r="G397" s="42"/>
      <c r="H397" s="42"/>
      <c r="I397" s="214"/>
      <c r="J397" s="42"/>
      <c r="K397" s="42"/>
      <c r="L397" s="46"/>
      <c r="M397" s="215"/>
      <c r="N397" s="216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131</v>
      </c>
      <c r="AU397" s="19" t="s">
        <v>79</v>
      </c>
    </row>
    <row r="398" s="2" customFormat="1">
      <c r="A398" s="40"/>
      <c r="B398" s="41"/>
      <c r="C398" s="42"/>
      <c r="D398" s="217" t="s">
        <v>133</v>
      </c>
      <c r="E398" s="42"/>
      <c r="F398" s="218" t="s">
        <v>695</v>
      </c>
      <c r="G398" s="42"/>
      <c r="H398" s="42"/>
      <c r="I398" s="214"/>
      <c r="J398" s="42"/>
      <c r="K398" s="42"/>
      <c r="L398" s="46"/>
      <c r="M398" s="215"/>
      <c r="N398" s="216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133</v>
      </c>
      <c r="AU398" s="19" t="s">
        <v>79</v>
      </c>
    </row>
    <row r="399" s="2" customFormat="1" ht="37.8" customHeight="1">
      <c r="A399" s="40"/>
      <c r="B399" s="41"/>
      <c r="C399" s="199" t="s">
        <v>696</v>
      </c>
      <c r="D399" s="199" t="s">
        <v>124</v>
      </c>
      <c r="E399" s="200" t="s">
        <v>697</v>
      </c>
      <c r="F399" s="201" t="s">
        <v>698</v>
      </c>
      <c r="G399" s="202" t="s">
        <v>189</v>
      </c>
      <c r="H399" s="203">
        <v>1</v>
      </c>
      <c r="I399" s="204"/>
      <c r="J399" s="205">
        <f>ROUND(I399*H399,2)</f>
        <v>0</v>
      </c>
      <c r="K399" s="201" t="s">
        <v>128</v>
      </c>
      <c r="L399" s="46"/>
      <c r="M399" s="206" t="s">
        <v>19</v>
      </c>
      <c r="N399" s="207" t="s">
        <v>43</v>
      </c>
      <c r="O399" s="86"/>
      <c r="P399" s="208">
        <f>O399*H399</f>
        <v>0</v>
      </c>
      <c r="Q399" s="208">
        <v>0.047840000000000001</v>
      </c>
      <c r="R399" s="208">
        <f>Q399*H399</f>
        <v>0.047840000000000001</v>
      </c>
      <c r="S399" s="208">
        <v>0</v>
      </c>
      <c r="T399" s="209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0" t="s">
        <v>241</v>
      </c>
      <c r="AT399" s="210" t="s">
        <v>124</v>
      </c>
      <c r="AU399" s="210" t="s">
        <v>79</v>
      </c>
      <c r="AY399" s="19" t="s">
        <v>122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9" t="s">
        <v>77</v>
      </c>
      <c r="BK399" s="211">
        <f>ROUND(I399*H399,2)</f>
        <v>0</v>
      </c>
      <c r="BL399" s="19" t="s">
        <v>241</v>
      </c>
      <c r="BM399" s="210" t="s">
        <v>699</v>
      </c>
    </row>
    <row r="400" s="2" customFormat="1">
      <c r="A400" s="40"/>
      <c r="B400" s="41"/>
      <c r="C400" s="42"/>
      <c r="D400" s="212" t="s">
        <v>131</v>
      </c>
      <c r="E400" s="42"/>
      <c r="F400" s="213" t="s">
        <v>700</v>
      </c>
      <c r="G400" s="42"/>
      <c r="H400" s="42"/>
      <c r="I400" s="214"/>
      <c r="J400" s="42"/>
      <c r="K400" s="42"/>
      <c r="L400" s="46"/>
      <c r="M400" s="215"/>
      <c r="N400" s="216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131</v>
      </c>
      <c r="AU400" s="19" t="s">
        <v>79</v>
      </c>
    </row>
    <row r="401" s="2" customFormat="1">
      <c r="A401" s="40"/>
      <c r="B401" s="41"/>
      <c r="C401" s="42"/>
      <c r="D401" s="217" t="s">
        <v>133</v>
      </c>
      <c r="E401" s="42"/>
      <c r="F401" s="218" t="s">
        <v>701</v>
      </c>
      <c r="G401" s="42"/>
      <c r="H401" s="42"/>
      <c r="I401" s="214"/>
      <c r="J401" s="42"/>
      <c r="K401" s="42"/>
      <c r="L401" s="46"/>
      <c r="M401" s="215"/>
      <c r="N401" s="216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133</v>
      </c>
      <c r="AU401" s="19" t="s">
        <v>79</v>
      </c>
    </row>
    <row r="402" s="2" customFormat="1" ht="37.8" customHeight="1">
      <c r="A402" s="40"/>
      <c r="B402" s="41"/>
      <c r="C402" s="199" t="s">
        <v>702</v>
      </c>
      <c r="D402" s="199" t="s">
        <v>124</v>
      </c>
      <c r="E402" s="200" t="s">
        <v>703</v>
      </c>
      <c r="F402" s="201" t="s">
        <v>704</v>
      </c>
      <c r="G402" s="202" t="s">
        <v>189</v>
      </c>
      <c r="H402" s="203">
        <v>1</v>
      </c>
      <c r="I402" s="204"/>
      <c r="J402" s="205">
        <f>ROUND(I402*H402,2)</f>
        <v>0</v>
      </c>
      <c r="K402" s="201" t="s">
        <v>128</v>
      </c>
      <c r="L402" s="46"/>
      <c r="M402" s="206" t="s">
        <v>19</v>
      </c>
      <c r="N402" s="207" t="s">
        <v>43</v>
      </c>
      <c r="O402" s="86"/>
      <c r="P402" s="208">
        <f>O402*H402</f>
        <v>0</v>
      </c>
      <c r="Q402" s="208">
        <v>0.058000000000000003</v>
      </c>
      <c r="R402" s="208">
        <f>Q402*H402</f>
        <v>0.058000000000000003</v>
      </c>
      <c r="S402" s="208">
        <v>0</v>
      </c>
      <c r="T402" s="209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0" t="s">
        <v>241</v>
      </c>
      <c r="AT402" s="210" t="s">
        <v>124</v>
      </c>
      <c r="AU402" s="210" t="s">
        <v>79</v>
      </c>
      <c r="AY402" s="19" t="s">
        <v>122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9" t="s">
        <v>77</v>
      </c>
      <c r="BK402" s="211">
        <f>ROUND(I402*H402,2)</f>
        <v>0</v>
      </c>
      <c r="BL402" s="19" t="s">
        <v>241</v>
      </c>
      <c r="BM402" s="210" t="s">
        <v>705</v>
      </c>
    </row>
    <row r="403" s="2" customFormat="1">
      <c r="A403" s="40"/>
      <c r="B403" s="41"/>
      <c r="C403" s="42"/>
      <c r="D403" s="212" t="s">
        <v>131</v>
      </c>
      <c r="E403" s="42"/>
      <c r="F403" s="213" t="s">
        <v>706</v>
      </c>
      <c r="G403" s="42"/>
      <c r="H403" s="42"/>
      <c r="I403" s="214"/>
      <c r="J403" s="42"/>
      <c r="K403" s="42"/>
      <c r="L403" s="46"/>
      <c r="M403" s="215"/>
      <c r="N403" s="216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131</v>
      </c>
      <c r="AU403" s="19" t="s">
        <v>79</v>
      </c>
    </row>
    <row r="404" s="2" customFormat="1">
      <c r="A404" s="40"/>
      <c r="B404" s="41"/>
      <c r="C404" s="42"/>
      <c r="D404" s="217" t="s">
        <v>133</v>
      </c>
      <c r="E404" s="42"/>
      <c r="F404" s="218" t="s">
        <v>707</v>
      </c>
      <c r="G404" s="42"/>
      <c r="H404" s="42"/>
      <c r="I404" s="214"/>
      <c r="J404" s="42"/>
      <c r="K404" s="42"/>
      <c r="L404" s="46"/>
      <c r="M404" s="215"/>
      <c r="N404" s="21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133</v>
      </c>
      <c r="AU404" s="19" t="s">
        <v>79</v>
      </c>
    </row>
    <row r="405" s="2" customFormat="1" ht="37.8" customHeight="1">
      <c r="A405" s="40"/>
      <c r="B405" s="41"/>
      <c r="C405" s="199" t="s">
        <v>708</v>
      </c>
      <c r="D405" s="199" t="s">
        <v>124</v>
      </c>
      <c r="E405" s="200" t="s">
        <v>709</v>
      </c>
      <c r="F405" s="201" t="s">
        <v>710</v>
      </c>
      <c r="G405" s="202" t="s">
        <v>189</v>
      </c>
      <c r="H405" s="203">
        <v>3</v>
      </c>
      <c r="I405" s="204"/>
      <c r="J405" s="205">
        <f>ROUND(I405*H405,2)</f>
        <v>0</v>
      </c>
      <c r="K405" s="201" t="s">
        <v>128</v>
      </c>
      <c r="L405" s="46"/>
      <c r="M405" s="206" t="s">
        <v>19</v>
      </c>
      <c r="N405" s="207" t="s">
        <v>43</v>
      </c>
      <c r="O405" s="86"/>
      <c r="P405" s="208">
        <f>O405*H405</f>
        <v>0</v>
      </c>
      <c r="Q405" s="208">
        <v>0.062199999999999998</v>
      </c>
      <c r="R405" s="208">
        <f>Q405*H405</f>
        <v>0.18659999999999999</v>
      </c>
      <c r="S405" s="208">
        <v>0</v>
      </c>
      <c r="T405" s="20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0" t="s">
        <v>241</v>
      </c>
      <c r="AT405" s="210" t="s">
        <v>124</v>
      </c>
      <c r="AU405" s="210" t="s">
        <v>79</v>
      </c>
      <c r="AY405" s="19" t="s">
        <v>122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9" t="s">
        <v>77</v>
      </c>
      <c r="BK405" s="211">
        <f>ROUND(I405*H405,2)</f>
        <v>0</v>
      </c>
      <c r="BL405" s="19" t="s">
        <v>241</v>
      </c>
      <c r="BM405" s="210" t="s">
        <v>711</v>
      </c>
    </row>
    <row r="406" s="2" customFormat="1">
      <c r="A406" s="40"/>
      <c r="B406" s="41"/>
      <c r="C406" s="42"/>
      <c r="D406" s="212" t="s">
        <v>131</v>
      </c>
      <c r="E406" s="42"/>
      <c r="F406" s="213" t="s">
        <v>712</v>
      </c>
      <c r="G406" s="42"/>
      <c r="H406" s="42"/>
      <c r="I406" s="214"/>
      <c r="J406" s="42"/>
      <c r="K406" s="42"/>
      <c r="L406" s="46"/>
      <c r="M406" s="215"/>
      <c r="N406" s="216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131</v>
      </c>
      <c r="AU406" s="19" t="s">
        <v>79</v>
      </c>
    </row>
    <row r="407" s="2" customFormat="1">
      <c r="A407" s="40"/>
      <c r="B407" s="41"/>
      <c r="C407" s="42"/>
      <c r="D407" s="217" t="s">
        <v>133</v>
      </c>
      <c r="E407" s="42"/>
      <c r="F407" s="218" t="s">
        <v>713</v>
      </c>
      <c r="G407" s="42"/>
      <c r="H407" s="42"/>
      <c r="I407" s="214"/>
      <c r="J407" s="42"/>
      <c r="K407" s="42"/>
      <c r="L407" s="46"/>
      <c r="M407" s="215"/>
      <c r="N407" s="216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133</v>
      </c>
      <c r="AU407" s="19" t="s">
        <v>79</v>
      </c>
    </row>
    <row r="408" s="2" customFormat="1" ht="37.8" customHeight="1">
      <c r="A408" s="40"/>
      <c r="B408" s="41"/>
      <c r="C408" s="199" t="s">
        <v>714</v>
      </c>
      <c r="D408" s="199" t="s">
        <v>124</v>
      </c>
      <c r="E408" s="200" t="s">
        <v>715</v>
      </c>
      <c r="F408" s="201" t="s">
        <v>716</v>
      </c>
      <c r="G408" s="202" t="s">
        <v>189</v>
      </c>
      <c r="H408" s="203">
        <v>3</v>
      </c>
      <c r="I408" s="204"/>
      <c r="J408" s="205">
        <f>ROUND(I408*H408,2)</f>
        <v>0</v>
      </c>
      <c r="K408" s="201" t="s">
        <v>128</v>
      </c>
      <c r="L408" s="46"/>
      <c r="M408" s="206" t="s">
        <v>19</v>
      </c>
      <c r="N408" s="207" t="s">
        <v>43</v>
      </c>
      <c r="O408" s="86"/>
      <c r="P408" s="208">
        <f>O408*H408</f>
        <v>0</v>
      </c>
      <c r="Q408" s="208">
        <v>0.069159999999999999</v>
      </c>
      <c r="R408" s="208">
        <f>Q408*H408</f>
        <v>0.20748</v>
      </c>
      <c r="S408" s="208">
        <v>0</v>
      </c>
      <c r="T408" s="209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0" t="s">
        <v>241</v>
      </c>
      <c r="AT408" s="210" t="s">
        <v>124</v>
      </c>
      <c r="AU408" s="210" t="s">
        <v>79</v>
      </c>
      <c r="AY408" s="19" t="s">
        <v>122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9" t="s">
        <v>77</v>
      </c>
      <c r="BK408" s="211">
        <f>ROUND(I408*H408,2)</f>
        <v>0</v>
      </c>
      <c r="BL408" s="19" t="s">
        <v>241</v>
      </c>
      <c r="BM408" s="210" t="s">
        <v>717</v>
      </c>
    </row>
    <row r="409" s="2" customFormat="1">
      <c r="A409" s="40"/>
      <c r="B409" s="41"/>
      <c r="C409" s="42"/>
      <c r="D409" s="212" t="s">
        <v>131</v>
      </c>
      <c r="E409" s="42"/>
      <c r="F409" s="213" t="s">
        <v>718</v>
      </c>
      <c r="G409" s="42"/>
      <c r="H409" s="42"/>
      <c r="I409" s="214"/>
      <c r="J409" s="42"/>
      <c r="K409" s="42"/>
      <c r="L409" s="46"/>
      <c r="M409" s="215"/>
      <c r="N409" s="216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131</v>
      </c>
      <c r="AU409" s="19" t="s">
        <v>79</v>
      </c>
    </row>
    <row r="410" s="2" customFormat="1">
      <c r="A410" s="40"/>
      <c r="B410" s="41"/>
      <c r="C410" s="42"/>
      <c r="D410" s="217" t="s">
        <v>133</v>
      </c>
      <c r="E410" s="42"/>
      <c r="F410" s="218" t="s">
        <v>719</v>
      </c>
      <c r="G410" s="42"/>
      <c r="H410" s="42"/>
      <c r="I410" s="214"/>
      <c r="J410" s="42"/>
      <c r="K410" s="42"/>
      <c r="L410" s="46"/>
      <c r="M410" s="215"/>
      <c r="N410" s="21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133</v>
      </c>
      <c r="AU410" s="19" t="s">
        <v>79</v>
      </c>
    </row>
    <row r="411" s="2" customFormat="1" ht="37.8" customHeight="1">
      <c r="A411" s="40"/>
      <c r="B411" s="41"/>
      <c r="C411" s="199" t="s">
        <v>720</v>
      </c>
      <c r="D411" s="199" t="s">
        <v>124</v>
      </c>
      <c r="E411" s="200" t="s">
        <v>721</v>
      </c>
      <c r="F411" s="201" t="s">
        <v>722</v>
      </c>
      <c r="G411" s="202" t="s">
        <v>189</v>
      </c>
      <c r="H411" s="203">
        <v>4</v>
      </c>
      <c r="I411" s="204"/>
      <c r="J411" s="205">
        <f>ROUND(I411*H411,2)</f>
        <v>0</v>
      </c>
      <c r="K411" s="201" t="s">
        <v>128</v>
      </c>
      <c r="L411" s="46"/>
      <c r="M411" s="206" t="s">
        <v>19</v>
      </c>
      <c r="N411" s="207" t="s">
        <v>43</v>
      </c>
      <c r="O411" s="86"/>
      <c r="P411" s="208">
        <f>O411*H411</f>
        <v>0</v>
      </c>
      <c r="Q411" s="208">
        <v>0.080320000000000003</v>
      </c>
      <c r="R411" s="208">
        <f>Q411*H411</f>
        <v>0.32128000000000001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241</v>
      </c>
      <c r="AT411" s="210" t="s">
        <v>124</v>
      </c>
      <c r="AU411" s="210" t="s">
        <v>79</v>
      </c>
      <c r="AY411" s="19" t="s">
        <v>122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77</v>
      </c>
      <c r="BK411" s="211">
        <f>ROUND(I411*H411,2)</f>
        <v>0</v>
      </c>
      <c r="BL411" s="19" t="s">
        <v>241</v>
      </c>
      <c r="BM411" s="210" t="s">
        <v>723</v>
      </c>
    </row>
    <row r="412" s="2" customFormat="1">
      <c r="A412" s="40"/>
      <c r="B412" s="41"/>
      <c r="C412" s="42"/>
      <c r="D412" s="212" t="s">
        <v>131</v>
      </c>
      <c r="E412" s="42"/>
      <c r="F412" s="213" t="s">
        <v>724</v>
      </c>
      <c r="G412" s="42"/>
      <c r="H412" s="42"/>
      <c r="I412" s="214"/>
      <c r="J412" s="42"/>
      <c r="K412" s="42"/>
      <c r="L412" s="46"/>
      <c r="M412" s="215"/>
      <c r="N412" s="216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131</v>
      </c>
      <c r="AU412" s="19" t="s">
        <v>79</v>
      </c>
    </row>
    <row r="413" s="2" customFormat="1">
      <c r="A413" s="40"/>
      <c r="B413" s="41"/>
      <c r="C413" s="42"/>
      <c r="D413" s="217" t="s">
        <v>133</v>
      </c>
      <c r="E413" s="42"/>
      <c r="F413" s="218" t="s">
        <v>725</v>
      </c>
      <c r="G413" s="42"/>
      <c r="H413" s="42"/>
      <c r="I413" s="214"/>
      <c r="J413" s="42"/>
      <c r="K413" s="42"/>
      <c r="L413" s="46"/>
      <c r="M413" s="215"/>
      <c r="N413" s="216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133</v>
      </c>
      <c r="AU413" s="19" t="s">
        <v>79</v>
      </c>
    </row>
    <row r="414" s="2" customFormat="1" ht="37.8" customHeight="1">
      <c r="A414" s="40"/>
      <c r="B414" s="41"/>
      <c r="C414" s="199" t="s">
        <v>726</v>
      </c>
      <c r="D414" s="199" t="s">
        <v>124</v>
      </c>
      <c r="E414" s="200" t="s">
        <v>727</v>
      </c>
      <c r="F414" s="201" t="s">
        <v>728</v>
      </c>
      <c r="G414" s="202" t="s">
        <v>189</v>
      </c>
      <c r="H414" s="203">
        <v>6</v>
      </c>
      <c r="I414" s="204"/>
      <c r="J414" s="205">
        <f>ROUND(I414*H414,2)</f>
        <v>0</v>
      </c>
      <c r="K414" s="201" t="s">
        <v>128</v>
      </c>
      <c r="L414" s="46"/>
      <c r="M414" s="206" t="s">
        <v>19</v>
      </c>
      <c r="N414" s="207" t="s">
        <v>43</v>
      </c>
      <c r="O414" s="86"/>
      <c r="P414" s="208">
        <f>O414*H414</f>
        <v>0</v>
      </c>
      <c r="Q414" s="208">
        <v>0.091480000000000006</v>
      </c>
      <c r="R414" s="208">
        <f>Q414*H414</f>
        <v>0.54888000000000003</v>
      </c>
      <c r="S414" s="208">
        <v>0</v>
      </c>
      <c r="T414" s="20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0" t="s">
        <v>241</v>
      </c>
      <c r="AT414" s="210" t="s">
        <v>124</v>
      </c>
      <c r="AU414" s="210" t="s">
        <v>79</v>
      </c>
      <c r="AY414" s="19" t="s">
        <v>122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9" t="s">
        <v>77</v>
      </c>
      <c r="BK414" s="211">
        <f>ROUND(I414*H414,2)</f>
        <v>0</v>
      </c>
      <c r="BL414" s="19" t="s">
        <v>241</v>
      </c>
      <c r="BM414" s="210" t="s">
        <v>729</v>
      </c>
    </row>
    <row r="415" s="2" customFormat="1">
      <c r="A415" s="40"/>
      <c r="B415" s="41"/>
      <c r="C415" s="42"/>
      <c r="D415" s="212" t="s">
        <v>131</v>
      </c>
      <c r="E415" s="42"/>
      <c r="F415" s="213" t="s">
        <v>730</v>
      </c>
      <c r="G415" s="42"/>
      <c r="H415" s="42"/>
      <c r="I415" s="214"/>
      <c r="J415" s="42"/>
      <c r="K415" s="42"/>
      <c r="L415" s="46"/>
      <c r="M415" s="215"/>
      <c r="N415" s="21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131</v>
      </c>
      <c r="AU415" s="19" t="s">
        <v>79</v>
      </c>
    </row>
    <row r="416" s="2" customFormat="1">
      <c r="A416" s="40"/>
      <c r="B416" s="41"/>
      <c r="C416" s="42"/>
      <c r="D416" s="217" t="s">
        <v>133</v>
      </c>
      <c r="E416" s="42"/>
      <c r="F416" s="218" t="s">
        <v>731</v>
      </c>
      <c r="G416" s="42"/>
      <c r="H416" s="42"/>
      <c r="I416" s="214"/>
      <c r="J416" s="42"/>
      <c r="K416" s="42"/>
      <c r="L416" s="46"/>
      <c r="M416" s="215"/>
      <c r="N416" s="216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133</v>
      </c>
      <c r="AU416" s="19" t="s">
        <v>79</v>
      </c>
    </row>
    <row r="417" s="2" customFormat="1" ht="37.8" customHeight="1">
      <c r="A417" s="40"/>
      <c r="B417" s="41"/>
      <c r="C417" s="199" t="s">
        <v>732</v>
      </c>
      <c r="D417" s="199" t="s">
        <v>124</v>
      </c>
      <c r="E417" s="200" t="s">
        <v>733</v>
      </c>
      <c r="F417" s="201" t="s">
        <v>734</v>
      </c>
      <c r="G417" s="202" t="s">
        <v>189</v>
      </c>
      <c r="H417" s="203">
        <v>5</v>
      </c>
      <c r="I417" s="204"/>
      <c r="J417" s="205">
        <f>ROUND(I417*H417,2)</f>
        <v>0</v>
      </c>
      <c r="K417" s="201" t="s">
        <v>128</v>
      </c>
      <c r="L417" s="46"/>
      <c r="M417" s="206" t="s">
        <v>19</v>
      </c>
      <c r="N417" s="207" t="s">
        <v>43</v>
      </c>
      <c r="O417" s="86"/>
      <c r="P417" s="208">
        <f>O417*H417</f>
        <v>0</v>
      </c>
      <c r="Q417" s="208">
        <v>0.1149</v>
      </c>
      <c r="R417" s="208">
        <f>Q417*H417</f>
        <v>0.57450000000000001</v>
      </c>
      <c r="S417" s="208">
        <v>0</v>
      </c>
      <c r="T417" s="209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0" t="s">
        <v>241</v>
      </c>
      <c r="AT417" s="210" t="s">
        <v>124</v>
      </c>
      <c r="AU417" s="210" t="s">
        <v>79</v>
      </c>
      <c r="AY417" s="19" t="s">
        <v>122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9" t="s">
        <v>77</v>
      </c>
      <c r="BK417" s="211">
        <f>ROUND(I417*H417,2)</f>
        <v>0</v>
      </c>
      <c r="BL417" s="19" t="s">
        <v>241</v>
      </c>
      <c r="BM417" s="210" t="s">
        <v>735</v>
      </c>
    </row>
    <row r="418" s="2" customFormat="1">
      <c r="A418" s="40"/>
      <c r="B418" s="41"/>
      <c r="C418" s="42"/>
      <c r="D418" s="212" t="s">
        <v>131</v>
      </c>
      <c r="E418" s="42"/>
      <c r="F418" s="213" t="s">
        <v>736</v>
      </c>
      <c r="G418" s="42"/>
      <c r="H418" s="42"/>
      <c r="I418" s="214"/>
      <c r="J418" s="42"/>
      <c r="K418" s="42"/>
      <c r="L418" s="46"/>
      <c r="M418" s="215"/>
      <c r="N418" s="216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131</v>
      </c>
      <c r="AU418" s="19" t="s">
        <v>79</v>
      </c>
    </row>
    <row r="419" s="2" customFormat="1">
      <c r="A419" s="40"/>
      <c r="B419" s="41"/>
      <c r="C419" s="42"/>
      <c r="D419" s="217" t="s">
        <v>133</v>
      </c>
      <c r="E419" s="42"/>
      <c r="F419" s="218" t="s">
        <v>737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133</v>
      </c>
      <c r="AU419" s="19" t="s">
        <v>79</v>
      </c>
    </row>
    <row r="420" s="2" customFormat="1" ht="37.8" customHeight="1">
      <c r="A420" s="40"/>
      <c r="B420" s="41"/>
      <c r="C420" s="199" t="s">
        <v>738</v>
      </c>
      <c r="D420" s="199" t="s">
        <v>124</v>
      </c>
      <c r="E420" s="200" t="s">
        <v>739</v>
      </c>
      <c r="F420" s="201" t="s">
        <v>740</v>
      </c>
      <c r="G420" s="202" t="s">
        <v>189</v>
      </c>
      <c r="H420" s="203">
        <v>1</v>
      </c>
      <c r="I420" s="204"/>
      <c r="J420" s="205">
        <f>ROUND(I420*H420,2)</f>
        <v>0</v>
      </c>
      <c r="K420" s="201" t="s">
        <v>128</v>
      </c>
      <c r="L420" s="46"/>
      <c r="M420" s="206" t="s">
        <v>19</v>
      </c>
      <c r="N420" s="207" t="s">
        <v>43</v>
      </c>
      <c r="O420" s="86"/>
      <c r="P420" s="208">
        <f>O420*H420</f>
        <v>0</v>
      </c>
      <c r="Q420" s="208">
        <v>0.081699999999999995</v>
      </c>
      <c r="R420" s="208">
        <f>Q420*H420</f>
        <v>0.081699999999999995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241</v>
      </c>
      <c r="AT420" s="210" t="s">
        <v>124</v>
      </c>
      <c r="AU420" s="210" t="s">
        <v>79</v>
      </c>
      <c r="AY420" s="19" t="s">
        <v>122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77</v>
      </c>
      <c r="BK420" s="211">
        <f>ROUND(I420*H420,2)</f>
        <v>0</v>
      </c>
      <c r="BL420" s="19" t="s">
        <v>241</v>
      </c>
      <c r="BM420" s="210" t="s">
        <v>741</v>
      </c>
    </row>
    <row r="421" s="2" customFormat="1">
      <c r="A421" s="40"/>
      <c r="B421" s="41"/>
      <c r="C421" s="42"/>
      <c r="D421" s="212" t="s">
        <v>131</v>
      </c>
      <c r="E421" s="42"/>
      <c r="F421" s="213" t="s">
        <v>742</v>
      </c>
      <c r="G421" s="42"/>
      <c r="H421" s="42"/>
      <c r="I421" s="214"/>
      <c r="J421" s="42"/>
      <c r="K421" s="42"/>
      <c r="L421" s="46"/>
      <c r="M421" s="215"/>
      <c r="N421" s="21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131</v>
      </c>
      <c r="AU421" s="19" t="s">
        <v>79</v>
      </c>
    </row>
    <row r="422" s="2" customFormat="1">
      <c r="A422" s="40"/>
      <c r="B422" s="41"/>
      <c r="C422" s="42"/>
      <c r="D422" s="217" t="s">
        <v>133</v>
      </c>
      <c r="E422" s="42"/>
      <c r="F422" s="218" t="s">
        <v>743</v>
      </c>
      <c r="G422" s="42"/>
      <c r="H422" s="42"/>
      <c r="I422" s="214"/>
      <c r="J422" s="42"/>
      <c r="K422" s="42"/>
      <c r="L422" s="46"/>
      <c r="M422" s="215"/>
      <c r="N422" s="216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133</v>
      </c>
      <c r="AU422" s="19" t="s">
        <v>79</v>
      </c>
    </row>
    <row r="423" s="2" customFormat="1" ht="37.8" customHeight="1">
      <c r="A423" s="40"/>
      <c r="B423" s="41"/>
      <c r="C423" s="199" t="s">
        <v>744</v>
      </c>
      <c r="D423" s="199" t="s">
        <v>124</v>
      </c>
      <c r="E423" s="200" t="s">
        <v>745</v>
      </c>
      <c r="F423" s="201" t="s">
        <v>746</v>
      </c>
      <c r="G423" s="202" t="s">
        <v>189</v>
      </c>
      <c r="H423" s="203">
        <v>2</v>
      </c>
      <c r="I423" s="204"/>
      <c r="J423" s="205">
        <f>ROUND(I423*H423,2)</f>
        <v>0</v>
      </c>
      <c r="K423" s="201" t="s">
        <v>128</v>
      </c>
      <c r="L423" s="46"/>
      <c r="M423" s="206" t="s">
        <v>19</v>
      </c>
      <c r="N423" s="207" t="s">
        <v>43</v>
      </c>
      <c r="O423" s="86"/>
      <c r="P423" s="208">
        <f>O423*H423</f>
        <v>0</v>
      </c>
      <c r="Q423" s="208">
        <v>0.1135</v>
      </c>
      <c r="R423" s="208">
        <f>Q423*H423</f>
        <v>0.22700000000000001</v>
      </c>
      <c r="S423" s="208">
        <v>0</v>
      </c>
      <c r="T423" s="20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0" t="s">
        <v>241</v>
      </c>
      <c r="AT423" s="210" t="s">
        <v>124</v>
      </c>
      <c r="AU423" s="210" t="s">
        <v>79</v>
      </c>
      <c r="AY423" s="19" t="s">
        <v>122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9" t="s">
        <v>77</v>
      </c>
      <c r="BK423" s="211">
        <f>ROUND(I423*H423,2)</f>
        <v>0</v>
      </c>
      <c r="BL423" s="19" t="s">
        <v>241</v>
      </c>
      <c r="BM423" s="210" t="s">
        <v>747</v>
      </c>
    </row>
    <row r="424" s="2" customFormat="1">
      <c r="A424" s="40"/>
      <c r="B424" s="41"/>
      <c r="C424" s="42"/>
      <c r="D424" s="212" t="s">
        <v>131</v>
      </c>
      <c r="E424" s="42"/>
      <c r="F424" s="213" t="s">
        <v>748</v>
      </c>
      <c r="G424" s="42"/>
      <c r="H424" s="42"/>
      <c r="I424" s="214"/>
      <c r="J424" s="42"/>
      <c r="K424" s="42"/>
      <c r="L424" s="46"/>
      <c r="M424" s="215"/>
      <c r="N424" s="216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131</v>
      </c>
      <c r="AU424" s="19" t="s">
        <v>79</v>
      </c>
    </row>
    <row r="425" s="2" customFormat="1">
      <c r="A425" s="40"/>
      <c r="B425" s="41"/>
      <c r="C425" s="42"/>
      <c r="D425" s="217" t="s">
        <v>133</v>
      </c>
      <c r="E425" s="42"/>
      <c r="F425" s="218" t="s">
        <v>749</v>
      </c>
      <c r="G425" s="42"/>
      <c r="H425" s="42"/>
      <c r="I425" s="214"/>
      <c r="J425" s="42"/>
      <c r="K425" s="42"/>
      <c r="L425" s="46"/>
      <c r="M425" s="215"/>
      <c r="N425" s="216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133</v>
      </c>
      <c r="AU425" s="19" t="s">
        <v>79</v>
      </c>
    </row>
    <row r="426" s="2" customFormat="1" ht="24.15" customHeight="1">
      <c r="A426" s="40"/>
      <c r="B426" s="41"/>
      <c r="C426" s="199" t="s">
        <v>750</v>
      </c>
      <c r="D426" s="199" t="s">
        <v>124</v>
      </c>
      <c r="E426" s="200" t="s">
        <v>751</v>
      </c>
      <c r="F426" s="201" t="s">
        <v>752</v>
      </c>
      <c r="G426" s="202" t="s">
        <v>189</v>
      </c>
      <c r="H426" s="203">
        <v>3</v>
      </c>
      <c r="I426" s="204"/>
      <c r="J426" s="205">
        <f>ROUND(I426*H426,2)</f>
        <v>0</v>
      </c>
      <c r="K426" s="201" t="s">
        <v>128</v>
      </c>
      <c r="L426" s="46"/>
      <c r="M426" s="206" t="s">
        <v>19</v>
      </c>
      <c r="N426" s="207" t="s">
        <v>43</v>
      </c>
      <c r="O426" s="86"/>
      <c r="P426" s="208">
        <f>O426*H426</f>
        <v>0</v>
      </c>
      <c r="Q426" s="208">
        <v>0</v>
      </c>
      <c r="R426" s="208">
        <f>Q426*H426</f>
        <v>0</v>
      </c>
      <c r="S426" s="208">
        <v>0</v>
      </c>
      <c r="T426" s="209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0" t="s">
        <v>241</v>
      </c>
      <c r="AT426" s="210" t="s">
        <v>124</v>
      </c>
      <c r="AU426" s="210" t="s">
        <v>79</v>
      </c>
      <c r="AY426" s="19" t="s">
        <v>122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9" t="s">
        <v>77</v>
      </c>
      <c r="BK426" s="211">
        <f>ROUND(I426*H426,2)</f>
        <v>0</v>
      </c>
      <c r="BL426" s="19" t="s">
        <v>241</v>
      </c>
      <c r="BM426" s="210" t="s">
        <v>753</v>
      </c>
    </row>
    <row r="427" s="2" customFormat="1">
      <c r="A427" s="40"/>
      <c r="B427" s="41"/>
      <c r="C427" s="42"/>
      <c r="D427" s="212" t="s">
        <v>131</v>
      </c>
      <c r="E427" s="42"/>
      <c r="F427" s="213" t="s">
        <v>754</v>
      </c>
      <c r="G427" s="42"/>
      <c r="H427" s="42"/>
      <c r="I427" s="214"/>
      <c r="J427" s="42"/>
      <c r="K427" s="42"/>
      <c r="L427" s="46"/>
      <c r="M427" s="215"/>
      <c r="N427" s="216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131</v>
      </c>
      <c r="AU427" s="19" t="s">
        <v>79</v>
      </c>
    </row>
    <row r="428" s="2" customFormat="1">
      <c r="A428" s="40"/>
      <c r="B428" s="41"/>
      <c r="C428" s="42"/>
      <c r="D428" s="217" t="s">
        <v>133</v>
      </c>
      <c r="E428" s="42"/>
      <c r="F428" s="218" t="s">
        <v>755</v>
      </c>
      <c r="G428" s="42"/>
      <c r="H428" s="42"/>
      <c r="I428" s="214"/>
      <c r="J428" s="42"/>
      <c r="K428" s="42"/>
      <c r="L428" s="46"/>
      <c r="M428" s="215"/>
      <c r="N428" s="216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133</v>
      </c>
      <c r="AU428" s="19" t="s">
        <v>79</v>
      </c>
    </row>
    <row r="429" s="2" customFormat="1" ht="24.15" customHeight="1">
      <c r="A429" s="40"/>
      <c r="B429" s="41"/>
      <c r="C429" s="251" t="s">
        <v>756</v>
      </c>
      <c r="D429" s="251" t="s">
        <v>296</v>
      </c>
      <c r="E429" s="252" t="s">
        <v>757</v>
      </c>
      <c r="F429" s="253" t="s">
        <v>758</v>
      </c>
      <c r="G429" s="254" t="s">
        <v>189</v>
      </c>
      <c r="H429" s="255">
        <v>3</v>
      </c>
      <c r="I429" s="256"/>
      <c r="J429" s="257">
        <f>ROUND(I429*H429,2)</f>
        <v>0</v>
      </c>
      <c r="K429" s="253" t="s">
        <v>19</v>
      </c>
      <c r="L429" s="258"/>
      <c r="M429" s="259" t="s">
        <v>19</v>
      </c>
      <c r="N429" s="260" t="s">
        <v>43</v>
      </c>
      <c r="O429" s="86"/>
      <c r="P429" s="208">
        <f>O429*H429</f>
        <v>0</v>
      </c>
      <c r="Q429" s="208">
        <v>0.11160000000000001</v>
      </c>
      <c r="R429" s="208">
        <f>Q429*H429</f>
        <v>0.33479999999999999</v>
      </c>
      <c r="S429" s="208">
        <v>0</v>
      </c>
      <c r="T429" s="209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0" t="s">
        <v>299</v>
      </c>
      <c r="AT429" s="210" t="s">
        <v>296</v>
      </c>
      <c r="AU429" s="210" t="s">
        <v>79</v>
      </c>
      <c r="AY429" s="19" t="s">
        <v>122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9" t="s">
        <v>77</v>
      </c>
      <c r="BK429" s="211">
        <f>ROUND(I429*H429,2)</f>
        <v>0</v>
      </c>
      <c r="BL429" s="19" t="s">
        <v>241</v>
      </c>
      <c r="BM429" s="210" t="s">
        <v>759</v>
      </c>
    </row>
    <row r="430" s="2" customFormat="1">
      <c r="A430" s="40"/>
      <c r="B430" s="41"/>
      <c r="C430" s="42"/>
      <c r="D430" s="212" t="s">
        <v>131</v>
      </c>
      <c r="E430" s="42"/>
      <c r="F430" s="213" t="s">
        <v>758</v>
      </c>
      <c r="G430" s="42"/>
      <c r="H430" s="42"/>
      <c r="I430" s="214"/>
      <c r="J430" s="42"/>
      <c r="K430" s="42"/>
      <c r="L430" s="46"/>
      <c r="M430" s="215"/>
      <c r="N430" s="216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131</v>
      </c>
      <c r="AU430" s="19" t="s">
        <v>79</v>
      </c>
    </row>
    <row r="431" s="2" customFormat="1" ht="24.15" customHeight="1">
      <c r="A431" s="40"/>
      <c r="B431" s="41"/>
      <c r="C431" s="199" t="s">
        <v>760</v>
      </c>
      <c r="D431" s="199" t="s">
        <v>124</v>
      </c>
      <c r="E431" s="200" t="s">
        <v>761</v>
      </c>
      <c r="F431" s="201" t="s">
        <v>762</v>
      </c>
      <c r="G431" s="202" t="s">
        <v>151</v>
      </c>
      <c r="H431" s="203">
        <v>3.008</v>
      </c>
      <c r="I431" s="204"/>
      <c r="J431" s="205">
        <f>ROUND(I431*H431,2)</f>
        <v>0</v>
      </c>
      <c r="K431" s="201" t="s">
        <v>128</v>
      </c>
      <c r="L431" s="46"/>
      <c r="M431" s="206" t="s">
        <v>19</v>
      </c>
      <c r="N431" s="207" t="s">
        <v>43</v>
      </c>
      <c r="O431" s="86"/>
      <c r="P431" s="208">
        <f>O431*H431</f>
        <v>0</v>
      </c>
      <c r="Q431" s="208">
        <v>0</v>
      </c>
      <c r="R431" s="208">
        <f>Q431*H431</f>
        <v>0</v>
      </c>
      <c r="S431" s="208">
        <v>0</v>
      </c>
      <c r="T431" s="209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0" t="s">
        <v>241</v>
      </c>
      <c r="AT431" s="210" t="s">
        <v>124</v>
      </c>
      <c r="AU431" s="210" t="s">
        <v>79</v>
      </c>
      <c r="AY431" s="19" t="s">
        <v>122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9" t="s">
        <v>77</v>
      </c>
      <c r="BK431" s="211">
        <f>ROUND(I431*H431,2)</f>
        <v>0</v>
      </c>
      <c r="BL431" s="19" t="s">
        <v>241</v>
      </c>
      <c r="BM431" s="210" t="s">
        <v>763</v>
      </c>
    </row>
    <row r="432" s="2" customFormat="1">
      <c r="A432" s="40"/>
      <c r="B432" s="41"/>
      <c r="C432" s="42"/>
      <c r="D432" s="212" t="s">
        <v>131</v>
      </c>
      <c r="E432" s="42"/>
      <c r="F432" s="213" t="s">
        <v>764</v>
      </c>
      <c r="G432" s="42"/>
      <c r="H432" s="42"/>
      <c r="I432" s="214"/>
      <c r="J432" s="42"/>
      <c r="K432" s="42"/>
      <c r="L432" s="46"/>
      <c r="M432" s="215"/>
      <c r="N432" s="216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131</v>
      </c>
      <c r="AU432" s="19" t="s">
        <v>79</v>
      </c>
    </row>
    <row r="433" s="2" customFormat="1">
      <c r="A433" s="40"/>
      <c r="B433" s="41"/>
      <c r="C433" s="42"/>
      <c r="D433" s="217" t="s">
        <v>133</v>
      </c>
      <c r="E433" s="42"/>
      <c r="F433" s="218" t="s">
        <v>765</v>
      </c>
      <c r="G433" s="42"/>
      <c r="H433" s="42"/>
      <c r="I433" s="214"/>
      <c r="J433" s="42"/>
      <c r="K433" s="42"/>
      <c r="L433" s="46"/>
      <c r="M433" s="215"/>
      <c r="N433" s="216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133</v>
      </c>
      <c r="AU433" s="19" t="s">
        <v>79</v>
      </c>
    </row>
    <row r="434" s="12" customFormat="1" ht="22.8" customHeight="1">
      <c r="A434" s="12"/>
      <c r="B434" s="183"/>
      <c r="C434" s="184"/>
      <c r="D434" s="185" t="s">
        <v>71</v>
      </c>
      <c r="E434" s="197" t="s">
        <v>766</v>
      </c>
      <c r="F434" s="197" t="s">
        <v>767</v>
      </c>
      <c r="G434" s="184"/>
      <c r="H434" s="184"/>
      <c r="I434" s="187"/>
      <c r="J434" s="198">
        <f>BK434</f>
        <v>0</v>
      </c>
      <c r="K434" s="184"/>
      <c r="L434" s="189"/>
      <c r="M434" s="190"/>
      <c r="N434" s="191"/>
      <c r="O434" s="191"/>
      <c r="P434" s="192">
        <f>SUM(P435:P437)</f>
        <v>0</v>
      </c>
      <c r="Q434" s="191"/>
      <c r="R434" s="192">
        <f>SUM(R435:R437)</f>
        <v>0</v>
      </c>
      <c r="S434" s="191"/>
      <c r="T434" s="193">
        <f>SUM(T435:T437)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194" t="s">
        <v>79</v>
      </c>
      <c r="AT434" s="195" t="s">
        <v>71</v>
      </c>
      <c r="AU434" s="195" t="s">
        <v>77</v>
      </c>
      <c r="AY434" s="194" t="s">
        <v>122</v>
      </c>
      <c r="BK434" s="196">
        <f>SUM(BK435:BK437)</f>
        <v>0</v>
      </c>
    </row>
    <row r="435" s="2" customFormat="1" ht="24.15" customHeight="1">
      <c r="A435" s="40"/>
      <c r="B435" s="41"/>
      <c r="C435" s="199" t="s">
        <v>768</v>
      </c>
      <c r="D435" s="199" t="s">
        <v>124</v>
      </c>
      <c r="E435" s="200" t="s">
        <v>769</v>
      </c>
      <c r="F435" s="201" t="s">
        <v>770</v>
      </c>
      <c r="G435" s="202" t="s">
        <v>189</v>
      </c>
      <c r="H435" s="203">
        <v>1</v>
      </c>
      <c r="I435" s="204"/>
      <c r="J435" s="205">
        <f>ROUND(I435*H435,2)</f>
        <v>0</v>
      </c>
      <c r="K435" s="201" t="s">
        <v>128</v>
      </c>
      <c r="L435" s="46"/>
      <c r="M435" s="206" t="s">
        <v>19</v>
      </c>
      <c r="N435" s="207" t="s">
        <v>43</v>
      </c>
      <c r="O435" s="86"/>
      <c r="P435" s="208">
        <f>O435*H435</f>
        <v>0</v>
      </c>
      <c r="Q435" s="208">
        <v>0</v>
      </c>
      <c r="R435" s="208">
        <f>Q435*H435</f>
        <v>0</v>
      </c>
      <c r="S435" s="208">
        <v>0</v>
      </c>
      <c r="T435" s="209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0" t="s">
        <v>241</v>
      </c>
      <c r="AT435" s="210" t="s">
        <v>124</v>
      </c>
      <c r="AU435" s="210" t="s">
        <v>79</v>
      </c>
      <c r="AY435" s="19" t="s">
        <v>122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9" t="s">
        <v>77</v>
      </c>
      <c r="BK435" s="211">
        <f>ROUND(I435*H435,2)</f>
        <v>0</v>
      </c>
      <c r="BL435" s="19" t="s">
        <v>241</v>
      </c>
      <c r="BM435" s="210" t="s">
        <v>771</v>
      </c>
    </row>
    <row r="436" s="2" customFormat="1">
      <c r="A436" s="40"/>
      <c r="B436" s="41"/>
      <c r="C436" s="42"/>
      <c r="D436" s="212" t="s">
        <v>131</v>
      </c>
      <c r="E436" s="42"/>
      <c r="F436" s="213" t="s">
        <v>772</v>
      </c>
      <c r="G436" s="42"/>
      <c r="H436" s="42"/>
      <c r="I436" s="214"/>
      <c r="J436" s="42"/>
      <c r="K436" s="42"/>
      <c r="L436" s="46"/>
      <c r="M436" s="215"/>
      <c r="N436" s="216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131</v>
      </c>
      <c r="AU436" s="19" t="s">
        <v>79</v>
      </c>
    </row>
    <row r="437" s="2" customFormat="1">
      <c r="A437" s="40"/>
      <c r="B437" s="41"/>
      <c r="C437" s="42"/>
      <c r="D437" s="217" t="s">
        <v>133</v>
      </c>
      <c r="E437" s="42"/>
      <c r="F437" s="218" t="s">
        <v>773</v>
      </c>
      <c r="G437" s="42"/>
      <c r="H437" s="42"/>
      <c r="I437" s="214"/>
      <c r="J437" s="42"/>
      <c r="K437" s="42"/>
      <c r="L437" s="46"/>
      <c r="M437" s="215"/>
      <c r="N437" s="216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133</v>
      </c>
      <c r="AU437" s="19" t="s">
        <v>79</v>
      </c>
    </row>
    <row r="438" s="12" customFormat="1" ht="22.8" customHeight="1">
      <c r="A438" s="12"/>
      <c r="B438" s="183"/>
      <c r="C438" s="184"/>
      <c r="D438" s="185" t="s">
        <v>71</v>
      </c>
      <c r="E438" s="197" t="s">
        <v>774</v>
      </c>
      <c r="F438" s="197" t="s">
        <v>775</v>
      </c>
      <c r="G438" s="184"/>
      <c r="H438" s="184"/>
      <c r="I438" s="187"/>
      <c r="J438" s="198">
        <f>BK438</f>
        <v>0</v>
      </c>
      <c r="K438" s="184"/>
      <c r="L438" s="189"/>
      <c r="M438" s="190"/>
      <c r="N438" s="191"/>
      <c r="O438" s="191"/>
      <c r="P438" s="192">
        <f>SUM(P439:P449)</f>
        <v>0</v>
      </c>
      <c r="Q438" s="191"/>
      <c r="R438" s="192">
        <f>SUM(R439:R449)</f>
        <v>0.10000000000000001</v>
      </c>
      <c r="S438" s="191"/>
      <c r="T438" s="193">
        <f>SUM(T439:T449)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94" t="s">
        <v>79</v>
      </c>
      <c r="AT438" s="195" t="s">
        <v>71</v>
      </c>
      <c r="AU438" s="195" t="s">
        <v>77</v>
      </c>
      <c r="AY438" s="194" t="s">
        <v>122</v>
      </c>
      <c r="BK438" s="196">
        <f>SUM(BK439:BK449)</f>
        <v>0</v>
      </c>
    </row>
    <row r="439" s="2" customFormat="1" ht="24.15" customHeight="1">
      <c r="A439" s="40"/>
      <c r="B439" s="41"/>
      <c r="C439" s="199" t="s">
        <v>776</v>
      </c>
      <c r="D439" s="199" t="s">
        <v>124</v>
      </c>
      <c r="E439" s="200" t="s">
        <v>777</v>
      </c>
      <c r="F439" s="201" t="s">
        <v>778</v>
      </c>
      <c r="G439" s="202" t="s">
        <v>173</v>
      </c>
      <c r="H439" s="203">
        <v>200</v>
      </c>
      <c r="I439" s="204"/>
      <c r="J439" s="205">
        <f>ROUND(I439*H439,2)</f>
        <v>0</v>
      </c>
      <c r="K439" s="201" t="s">
        <v>128</v>
      </c>
      <c r="L439" s="46"/>
      <c r="M439" s="206" t="s">
        <v>19</v>
      </c>
      <c r="N439" s="207" t="s">
        <v>43</v>
      </c>
      <c r="O439" s="86"/>
      <c r="P439" s="208">
        <f>O439*H439</f>
        <v>0</v>
      </c>
      <c r="Q439" s="208">
        <v>0</v>
      </c>
      <c r="R439" s="208">
        <f>Q439*H439</f>
        <v>0</v>
      </c>
      <c r="S439" s="208">
        <v>0</v>
      </c>
      <c r="T439" s="209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0" t="s">
        <v>241</v>
      </c>
      <c r="AT439" s="210" t="s">
        <v>124</v>
      </c>
      <c r="AU439" s="210" t="s">
        <v>79</v>
      </c>
      <c r="AY439" s="19" t="s">
        <v>122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9" t="s">
        <v>77</v>
      </c>
      <c r="BK439" s="211">
        <f>ROUND(I439*H439,2)</f>
        <v>0</v>
      </c>
      <c r="BL439" s="19" t="s">
        <v>241</v>
      </c>
      <c r="BM439" s="210" t="s">
        <v>779</v>
      </c>
    </row>
    <row r="440" s="2" customFormat="1">
      <c r="A440" s="40"/>
      <c r="B440" s="41"/>
      <c r="C440" s="42"/>
      <c r="D440" s="212" t="s">
        <v>131</v>
      </c>
      <c r="E440" s="42"/>
      <c r="F440" s="213" t="s">
        <v>780</v>
      </c>
      <c r="G440" s="42"/>
      <c r="H440" s="42"/>
      <c r="I440" s="214"/>
      <c r="J440" s="42"/>
      <c r="K440" s="42"/>
      <c r="L440" s="46"/>
      <c r="M440" s="215"/>
      <c r="N440" s="21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131</v>
      </c>
      <c r="AU440" s="19" t="s">
        <v>79</v>
      </c>
    </row>
    <row r="441" s="2" customFormat="1">
      <c r="A441" s="40"/>
      <c r="B441" s="41"/>
      <c r="C441" s="42"/>
      <c r="D441" s="217" t="s">
        <v>133</v>
      </c>
      <c r="E441" s="42"/>
      <c r="F441" s="218" t="s">
        <v>781</v>
      </c>
      <c r="G441" s="42"/>
      <c r="H441" s="42"/>
      <c r="I441" s="214"/>
      <c r="J441" s="42"/>
      <c r="K441" s="42"/>
      <c r="L441" s="46"/>
      <c r="M441" s="215"/>
      <c r="N441" s="216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133</v>
      </c>
      <c r="AU441" s="19" t="s">
        <v>79</v>
      </c>
    </row>
    <row r="442" s="2" customFormat="1" ht="24.15" customHeight="1">
      <c r="A442" s="40"/>
      <c r="B442" s="41"/>
      <c r="C442" s="199" t="s">
        <v>782</v>
      </c>
      <c r="D442" s="199" t="s">
        <v>124</v>
      </c>
      <c r="E442" s="200" t="s">
        <v>783</v>
      </c>
      <c r="F442" s="201" t="s">
        <v>784</v>
      </c>
      <c r="G442" s="202" t="s">
        <v>173</v>
      </c>
      <c r="H442" s="203">
        <v>200</v>
      </c>
      <c r="I442" s="204"/>
      <c r="J442" s="205">
        <f>ROUND(I442*H442,2)</f>
        <v>0</v>
      </c>
      <c r="K442" s="201" t="s">
        <v>128</v>
      </c>
      <c r="L442" s="46"/>
      <c r="M442" s="206" t="s">
        <v>19</v>
      </c>
      <c r="N442" s="207" t="s">
        <v>43</v>
      </c>
      <c r="O442" s="86"/>
      <c r="P442" s="208">
        <f>O442*H442</f>
        <v>0</v>
      </c>
      <c r="Q442" s="208">
        <v>0.00020000000000000001</v>
      </c>
      <c r="R442" s="208">
        <f>Q442*H442</f>
        <v>0.040000000000000001</v>
      </c>
      <c r="S442" s="208">
        <v>0</v>
      </c>
      <c r="T442" s="209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0" t="s">
        <v>241</v>
      </c>
      <c r="AT442" s="210" t="s">
        <v>124</v>
      </c>
      <c r="AU442" s="210" t="s">
        <v>79</v>
      </c>
      <c r="AY442" s="19" t="s">
        <v>122</v>
      </c>
      <c r="BE442" s="211">
        <f>IF(N442="základní",J442,0)</f>
        <v>0</v>
      </c>
      <c r="BF442" s="211">
        <f>IF(N442="snížená",J442,0)</f>
        <v>0</v>
      </c>
      <c r="BG442" s="211">
        <f>IF(N442="zákl. přenesená",J442,0)</f>
        <v>0</v>
      </c>
      <c r="BH442" s="211">
        <f>IF(N442="sníž. přenesená",J442,0)</f>
        <v>0</v>
      </c>
      <c r="BI442" s="211">
        <f>IF(N442="nulová",J442,0)</f>
        <v>0</v>
      </c>
      <c r="BJ442" s="19" t="s">
        <v>77</v>
      </c>
      <c r="BK442" s="211">
        <f>ROUND(I442*H442,2)</f>
        <v>0</v>
      </c>
      <c r="BL442" s="19" t="s">
        <v>241</v>
      </c>
      <c r="BM442" s="210" t="s">
        <v>785</v>
      </c>
    </row>
    <row r="443" s="2" customFormat="1">
      <c r="A443" s="40"/>
      <c r="B443" s="41"/>
      <c r="C443" s="42"/>
      <c r="D443" s="212" t="s">
        <v>131</v>
      </c>
      <c r="E443" s="42"/>
      <c r="F443" s="213" t="s">
        <v>786</v>
      </c>
      <c r="G443" s="42"/>
      <c r="H443" s="42"/>
      <c r="I443" s="214"/>
      <c r="J443" s="42"/>
      <c r="K443" s="42"/>
      <c r="L443" s="46"/>
      <c r="M443" s="215"/>
      <c r="N443" s="216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131</v>
      </c>
      <c r="AU443" s="19" t="s">
        <v>79</v>
      </c>
    </row>
    <row r="444" s="2" customFormat="1">
      <c r="A444" s="40"/>
      <c r="B444" s="41"/>
      <c r="C444" s="42"/>
      <c r="D444" s="217" t="s">
        <v>133</v>
      </c>
      <c r="E444" s="42"/>
      <c r="F444" s="218" t="s">
        <v>787</v>
      </c>
      <c r="G444" s="42"/>
      <c r="H444" s="42"/>
      <c r="I444" s="214"/>
      <c r="J444" s="42"/>
      <c r="K444" s="42"/>
      <c r="L444" s="46"/>
      <c r="M444" s="215"/>
      <c r="N444" s="216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133</v>
      </c>
      <c r="AU444" s="19" t="s">
        <v>79</v>
      </c>
    </row>
    <row r="445" s="2" customFormat="1" ht="33" customHeight="1">
      <c r="A445" s="40"/>
      <c r="B445" s="41"/>
      <c r="C445" s="199" t="s">
        <v>788</v>
      </c>
      <c r="D445" s="199" t="s">
        <v>124</v>
      </c>
      <c r="E445" s="200" t="s">
        <v>789</v>
      </c>
      <c r="F445" s="201" t="s">
        <v>790</v>
      </c>
      <c r="G445" s="202" t="s">
        <v>173</v>
      </c>
      <c r="H445" s="203">
        <v>200</v>
      </c>
      <c r="I445" s="204"/>
      <c r="J445" s="205">
        <f>ROUND(I445*H445,2)</f>
        <v>0</v>
      </c>
      <c r="K445" s="201" t="s">
        <v>128</v>
      </c>
      <c r="L445" s="46"/>
      <c r="M445" s="206" t="s">
        <v>19</v>
      </c>
      <c r="N445" s="207" t="s">
        <v>43</v>
      </c>
      <c r="O445" s="86"/>
      <c r="P445" s="208">
        <f>O445*H445</f>
        <v>0</v>
      </c>
      <c r="Q445" s="208">
        <v>0.00029999999999999997</v>
      </c>
      <c r="R445" s="208">
        <f>Q445*H445</f>
        <v>0.059999999999999998</v>
      </c>
      <c r="S445" s="208">
        <v>0</v>
      </c>
      <c r="T445" s="209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0" t="s">
        <v>241</v>
      </c>
      <c r="AT445" s="210" t="s">
        <v>124</v>
      </c>
      <c r="AU445" s="210" t="s">
        <v>79</v>
      </c>
      <c r="AY445" s="19" t="s">
        <v>122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9" t="s">
        <v>77</v>
      </c>
      <c r="BK445" s="211">
        <f>ROUND(I445*H445,2)</f>
        <v>0</v>
      </c>
      <c r="BL445" s="19" t="s">
        <v>241</v>
      </c>
      <c r="BM445" s="210" t="s">
        <v>791</v>
      </c>
    </row>
    <row r="446" s="2" customFormat="1">
      <c r="A446" s="40"/>
      <c r="B446" s="41"/>
      <c r="C446" s="42"/>
      <c r="D446" s="212" t="s">
        <v>131</v>
      </c>
      <c r="E446" s="42"/>
      <c r="F446" s="213" t="s">
        <v>792</v>
      </c>
      <c r="G446" s="42"/>
      <c r="H446" s="42"/>
      <c r="I446" s="214"/>
      <c r="J446" s="42"/>
      <c r="K446" s="42"/>
      <c r="L446" s="46"/>
      <c r="M446" s="215"/>
      <c r="N446" s="216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131</v>
      </c>
      <c r="AU446" s="19" t="s">
        <v>79</v>
      </c>
    </row>
    <row r="447" s="2" customFormat="1">
      <c r="A447" s="40"/>
      <c r="B447" s="41"/>
      <c r="C447" s="42"/>
      <c r="D447" s="217" t="s">
        <v>133</v>
      </c>
      <c r="E447" s="42"/>
      <c r="F447" s="218" t="s">
        <v>793</v>
      </c>
      <c r="G447" s="42"/>
      <c r="H447" s="42"/>
      <c r="I447" s="214"/>
      <c r="J447" s="42"/>
      <c r="K447" s="42"/>
      <c r="L447" s="46"/>
      <c r="M447" s="215"/>
      <c r="N447" s="216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133</v>
      </c>
      <c r="AU447" s="19" t="s">
        <v>79</v>
      </c>
    </row>
    <row r="448" s="15" customFormat="1">
      <c r="A448" s="15"/>
      <c r="B448" s="241"/>
      <c r="C448" s="242"/>
      <c r="D448" s="212" t="s">
        <v>135</v>
      </c>
      <c r="E448" s="243" t="s">
        <v>19</v>
      </c>
      <c r="F448" s="244" t="s">
        <v>794</v>
      </c>
      <c r="G448" s="242"/>
      <c r="H448" s="243" t="s">
        <v>19</v>
      </c>
      <c r="I448" s="245"/>
      <c r="J448" s="242"/>
      <c r="K448" s="242"/>
      <c r="L448" s="246"/>
      <c r="M448" s="247"/>
      <c r="N448" s="248"/>
      <c r="O448" s="248"/>
      <c r="P448" s="248"/>
      <c r="Q448" s="248"/>
      <c r="R448" s="248"/>
      <c r="S448" s="248"/>
      <c r="T448" s="24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0" t="s">
        <v>135</v>
      </c>
      <c r="AU448" s="250" t="s">
        <v>79</v>
      </c>
      <c r="AV448" s="15" t="s">
        <v>77</v>
      </c>
      <c r="AW448" s="15" t="s">
        <v>33</v>
      </c>
      <c r="AX448" s="15" t="s">
        <v>72</v>
      </c>
      <c r="AY448" s="250" t="s">
        <v>122</v>
      </c>
    </row>
    <row r="449" s="13" customFormat="1">
      <c r="A449" s="13"/>
      <c r="B449" s="219"/>
      <c r="C449" s="220"/>
      <c r="D449" s="212" t="s">
        <v>135</v>
      </c>
      <c r="E449" s="221" t="s">
        <v>19</v>
      </c>
      <c r="F449" s="222" t="s">
        <v>795</v>
      </c>
      <c r="G449" s="220"/>
      <c r="H449" s="223">
        <v>200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29" t="s">
        <v>135</v>
      </c>
      <c r="AU449" s="229" t="s">
        <v>79</v>
      </c>
      <c r="AV449" s="13" t="s">
        <v>79</v>
      </c>
      <c r="AW449" s="13" t="s">
        <v>33</v>
      </c>
      <c r="AX449" s="13" t="s">
        <v>77</v>
      </c>
      <c r="AY449" s="229" t="s">
        <v>122</v>
      </c>
    </row>
    <row r="450" s="12" customFormat="1" ht="25.92" customHeight="1">
      <c r="A450" s="12"/>
      <c r="B450" s="183"/>
      <c r="C450" s="184"/>
      <c r="D450" s="185" t="s">
        <v>71</v>
      </c>
      <c r="E450" s="186" t="s">
        <v>796</v>
      </c>
      <c r="F450" s="186" t="s">
        <v>797</v>
      </c>
      <c r="G450" s="184"/>
      <c r="H450" s="184"/>
      <c r="I450" s="187"/>
      <c r="J450" s="188">
        <f>BK450</f>
        <v>0</v>
      </c>
      <c r="K450" s="184"/>
      <c r="L450" s="189"/>
      <c r="M450" s="190"/>
      <c r="N450" s="191"/>
      <c r="O450" s="191"/>
      <c r="P450" s="192">
        <f>SUM(P451:P465)</f>
        <v>0</v>
      </c>
      <c r="Q450" s="191"/>
      <c r="R450" s="192">
        <f>SUM(R451:R465)</f>
        <v>0</v>
      </c>
      <c r="S450" s="191"/>
      <c r="T450" s="193">
        <f>SUM(T451:T465)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194" t="s">
        <v>129</v>
      </c>
      <c r="AT450" s="195" t="s">
        <v>71</v>
      </c>
      <c r="AU450" s="195" t="s">
        <v>72</v>
      </c>
      <c r="AY450" s="194" t="s">
        <v>122</v>
      </c>
      <c r="BK450" s="196">
        <f>SUM(BK451:BK465)</f>
        <v>0</v>
      </c>
    </row>
    <row r="451" s="2" customFormat="1" ht="16.5" customHeight="1">
      <c r="A451" s="40"/>
      <c r="B451" s="41"/>
      <c r="C451" s="199" t="s">
        <v>798</v>
      </c>
      <c r="D451" s="199" t="s">
        <v>124</v>
      </c>
      <c r="E451" s="200" t="s">
        <v>799</v>
      </c>
      <c r="F451" s="201" t="s">
        <v>800</v>
      </c>
      <c r="G451" s="202" t="s">
        <v>801</v>
      </c>
      <c r="H451" s="203">
        <v>30</v>
      </c>
      <c r="I451" s="204"/>
      <c r="J451" s="205">
        <f>ROUND(I451*H451,2)</f>
        <v>0</v>
      </c>
      <c r="K451" s="201" t="s">
        <v>128</v>
      </c>
      <c r="L451" s="46"/>
      <c r="M451" s="206" t="s">
        <v>19</v>
      </c>
      <c r="N451" s="207" t="s">
        <v>43</v>
      </c>
      <c r="O451" s="86"/>
      <c r="P451" s="208">
        <f>O451*H451</f>
        <v>0</v>
      </c>
      <c r="Q451" s="208">
        <v>0</v>
      </c>
      <c r="R451" s="208">
        <f>Q451*H451</f>
        <v>0</v>
      </c>
      <c r="S451" s="208">
        <v>0</v>
      </c>
      <c r="T451" s="209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0" t="s">
        <v>802</v>
      </c>
      <c r="AT451" s="210" t="s">
        <v>124</v>
      </c>
      <c r="AU451" s="210" t="s">
        <v>77</v>
      </c>
      <c r="AY451" s="19" t="s">
        <v>122</v>
      </c>
      <c r="BE451" s="211">
        <f>IF(N451="základní",J451,0)</f>
        <v>0</v>
      </c>
      <c r="BF451" s="211">
        <f>IF(N451="snížená",J451,0)</f>
        <v>0</v>
      </c>
      <c r="BG451" s="211">
        <f>IF(N451="zákl. přenesená",J451,0)</f>
        <v>0</v>
      </c>
      <c r="BH451" s="211">
        <f>IF(N451="sníž. přenesená",J451,0)</f>
        <v>0</v>
      </c>
      <c r="BI451" s="211">
        <f>IF(N451="nulová",J451,0)</f>
        <v>0</v>
      </c>
      <c r="BJ451" s="19" t="s">
        <v>77</v>
      </c>
      <c r="BK451" s="211">
        <f>ROUND(I451*H451,2)</f>
        <v>0</v>
      </c>
      <c r="BL451" s="19" t="s">
        <v>802</v>
      </c>
      <c r="BM451" s="210" t="s">
        <v>803</v>
      </c>
    </row>
    <row r="452" s="2" customFormat="1">
      <c r="A452" s="40"/>
      <c r="B452" s="41"/>
      <c r="C452" s="42"/>
      <c r="D452" s="212" t="s">
        <v>131</v>
      </c>
      <c r="E452" s="42"/>
      <c r="F452" s="213" t="s">
        <v>804</v>
      </c>
      <c r="G452" s="42"/>
      <c r="H452" s="42"/>
      <c r="I452" s="214"/>
      <c r="J452" s="42"/>
      <c r="K452" s="42"/>
      <c r="L452" s="46"/>
      <c r="M452" s="215"/>
      <c r="N452" s="216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131</v>
      </c>
      <c r="AU452" s="19" t="s">
        <v>77</v>
      </c>
    </row>
    <row r="453" s="2" customFormat="1">
      <c r="A453" s="40"/>
      <c r="B453" s="41"/>
      <c r="C453" s="42"/>
      <c r="D453" s="217" t="s">
        <v>133</v>
      </c>
      <c r="E453" s="42"/>
      <c r="F453" s="218" t="s">
        <v>805</v>
      </c>
      <c r="G453" s="42"/>
      <c r="H453" s="42"/>
      <c r="I453" s="214"/>
      <c r="J453" s="42"/>
      <c r="K453" s="42"/>
      <c r="L453" s="46"/>
      <c r="M453" s="215"/>
      <c r="N453" s="216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133</v>
      </c>
      <c r="AU453" s="19" t="s">
        <v>77</v>
      </c>
    </row>
    <row r="454" s="15" customFormat="1">
      <c r="A454" s="15"/>
      <c r="B454" s="241"/>
      <c r="C454" s="242"/>
      <c r="D454" s="212" t="s">
        <v>135</v>
      </c>
      <c r="E454" s="243" t="s">
        <v>19</v>
      </c>
      <c r="F454" s="244" t="s">
        <v>806</v>
      </c>
      <c r="G454" s="242"/>
      <c r="H454" s="243" t="s">
        <v>19</v>
      </c>
      <c r="I454" s="245"/>
      <c r="J454" s="242"/>
      <c r="K454" s="242"/>
      <c r="L454" s="246"/>
      <c r="M454" s="247"/>
      <c r="N454" s="248"/>
      <c r="O454" s="248"/>
      <c r="P454" s="248"/>
      <c r="Q454" s="248"/>
      <c r="R454" s="248"/>
      <c r="S454" s="248"/>
      <c r="T454" s="249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0" t="s">
        <v>135</v>
      </c>
      <c r="AU454" s="250" t="s">
        <v>77</v>
      </c>
      <c r="AV454" s="15" t="s">
        <v>77</v>
      </c>
      <c r="AW454" s="15" t="s">
        <v>33</v>
      </c>
      <c r="AX454" s="15" t="s">
        <v>72</v>
      </c>
      <c r="AY454" s="250" t="s">
        <v>122</v>
      </c>
    </row>
    <row r="455" s="13" customFormat="1">
      <c r="A455" s="13"/>
      <c r="B455" s="219"/>
      <c r="C455" s="220"/>
      <c r="D455" s="212" t="s">
        <v>135</v>
      </c>
      <c r="E455" s="221" t="s">
        <v>19</v>
      </c>
      <c r="F455" s="222" t="s">
        <v>332</v>
      </c>
      <c r="G455" s="220"/>
      <c r="H455" s="223">
        <v>30</v>
      </c>
      <c r="I455" s="224"/>
      <c r="J455" s="220"/>
      <c r="K455" s="220"/>
      <c r="L455" s="225"/>
      <c r="M455" s="226"/>
      <c r="N455" s="227"/>
      <c r="O455" s="227"/>
      <c r="P455" s="227"/>
      <c r="Q455" s="227"/>
      <c r="R455" s="227"/>
      <c r="S455" s="227"/>
      <c r="T455" s="22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29" t="s">
        <v>135</v>
      </c>
      <c r="AU455" s="229" t="s">
        <v>77</v>
      </c>
      <c r="AV455" s="13" t="s">
        <v>79</v>
      </c>
      <c r="AW455" s="13" t="s">
        <v>33</v>
      </c>
      <c r="AX455" s="13" t="s">
        <v>77</v>
      </c>
      <c r="AY455" s="229" t="s">
        <v>122</v>
      </c>
    </row>
    <row r="456" s="2" customFormat="1" ht="16.5" customHeight="1">
      <c r="A456" s="40"/>
      <c r="B456" s="41"/>
      <c r="C456" s="199" t="s">
        <v>807</v>
      </c>
      <c r="D456" s="199" t="s">
        <v>124</v>
      </c>
      <c r="E456" s="200" t="s">
        <v>808</v>
      </c>
      <c r="F456" s="201" t="s">
        <v>809</v>
      </c>
      <c r="G456" s="202" t="s">
        <v>801</v>
      </c>
      <c r="H456" s="203">
        <v>10</v>
      </c>
      <c r="I456" s="204"/>
      <c r="J456" s="205">
        <f>ROUND(I456*H456,2)</f>
        <v>0</v>
      </c>
      <c r="K456" s="201" t="s">
        <v>128</v>
      </c>
      <c r="L456" s="46"/>
      <c r="M456" s="206" t="s">
        <v>19</v>
      </c>
      <c r="N456" s="207" t="s">
        <v>43</v>
      </c>
      <c r="O456" s="86"/>
      <c r="P456" s="208">
        <f>O456*H456</f>
        <v>0</v>
      </c>
      <c r="Q456" s="208">
        <v>0</v>
      </c>
      <c r="R456" s="208">
        <f>Q456*H456</f>
        <v>0</v>
      </c>
      <c r="S456" s="208">
        <v>0</v>
      </c>
      <c r="T456" s="209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0" t="s">
        <v>802</v>
      </c>
      <c r="AT456" s="210" t="s">
        <v>124</v>
      </c>
      <c r="AU456" s="210" t="s">
        <v>77</v>
      </c>
      <c r="AY456" s="19" t="s">
        <v>122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9" t="s">
        <v>77</v>
      </c>
      <c r="BK456" s="211">
        <f>ROUND(I456*H456,2)</f>
        <v>0</v>
      </c>
      <c r="BL456" s="19" t="s">
        <v>802</v>
      </c>
      <c r="BM456" s="210" t="s">
        <v>810</v>
      </c>
    </row>
    <row r="457" s="2" customFormat="1">
      <c r="A457" s="40"/>
      <c r="B457" s="41"/>
      <c r="C457" s="42"/>
      <c r="D457" s="212" t="s">
        <v>131</v>
      </c>
      <c r="E457" s="42"/>
      <c r="F457" s="213" t="s">
        <v>811</v>
      </c>
      <c r="G457" s="42"/>
      <c r="H457" s="42"/>
      <c r="I457" s="214"/>
      <c r="J457" s="42"/>
      <c r="K457" s="42"/>
      <c r="L457" s="46"/>
      <c r="M457" s="215"/>
      <c r="N457" s="216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131</v>
      </c>
      <c r="AU457" s="19" t="s">
        <v>77</v>
      </c>
    </row>
    <row r="458" s="2" customFormat="1">
      <c r="A458" s="40"/>
      <c r="B458" s="41"/>
      <c r="C458" s="42"/>
      <c r="D458" s="217" t="s">
        <v>133</v>
      </c>
      <c r="E458" s="42"/>
      <c r="F458" s="218" t="s">
        <v>812</v>
      </c>
      <c r="G458" s="42"/>
      <c r="H458" s="42"/>
      <c r="I458" s="214"/>
      <c r="J458" s="42"/>
      <c r="K458" s="42"/>
      <c r="L458" s="46"/>
      <c r="M458" s="215"/>
      <c r="N458" s="216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133</v>
      </c>
      <c r="AU458" s="19" t="s">
        <v>77</v>
      </c>
    </row>
    <row r="459" s="15" customFormat="1">
      <c r="A459" s="15"/>
      <c r="B459" s="241"/>
      <c r="C459" s="242"/>
      <c r="D459" s="212" t="s">
        <v>135</v>
      </c>
      <c r="E459" s="243" t="s">
        <v>19</v>
      </c>
      <c r="F459" s="244" t="s">
        <v>813</v>
      </c>
      <c r="G459" s="242"/>
      <c r="H459" s="243" t="s">
        <v>19</v>
      </c>
      <c r="I459" s="245"/>
      <c r="J459" s="242"/>
      <c r="K459" s="242"/>
      <c r="L459" s="246"/>
      <c r="M459" s="247"/>
      <c r="N459" s="248"/>
      <c r="O459" s="248"/>
      <c r="P459" s="248"/>
      <c r="Q459" s="248"/>
      <c r="R459" s="248"/>
      <c r="S459" s="248"/>
      <c r="T459" s="24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0" t="s">
        <v>135</v>
      </c>
      <c r="AU459" s="250" t="s">
        <v>77</v>
      </c>
      <c r="AV459" s="15" t="s">
        <v>77</v>
      </c>
      <c r="AW459" s="15" t="s">
        <v>33</v>
      </c>
      <c r="AX459" s="15" t="s">
        <v>72</v>
      </c>
      <c r="AY459" s="250" t="s">
        <v>122</v>
      </c>
    </row>
    <row r="460" s="13" customFormat="1">
      <c r="A460" s="13"/>
      <c r="B460" s="219"/>
      <c r="C460" s="220"/>
      <c r="D460" s="212" t="s">
        <v>135</v>
      </c>
      <c r="E460" s="221" t="s">
        <v>19</v>
      </c>
      <c r="F460" s="222" t="s">
        <v>197</v>
      </c>
      <c r="G460" s="220"/>
      <c r="H460" s="223">
        <v>10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29" t="s">
        <v>135</v>
      </c>
      <c r="AU460" s="229" t="s">
        <v>77</v>
      </c>
      <c r="AV460" s="13" t="s">
        <v>79</v>
      </c>
      <c r="AW460" s="13" t="s">
        <v>33</v>
      </c>
      <c r="AX460" s="13" t="s">
        <v>77</v>
      </c>
      <c r="AY460" s="229" t="s">
        <v>122</v>
      </c>
    </row>
    <row r="461" s="2" customFormat="1" ht="16.5" customHeight="1">
      <c r="A461" s="40"/>
      <c r="B461" s="41"/>
      <c r="C461" s="199" t="s">
        <v>814</v>
      </c>
      <c r="D461" s="199" t="s">
        <v>124</v>
      </c>
      <c r="E461" s="200" t="s">
        <v>815</v>
      </c>
      <c r="F461" s="201" t="s">
        <v>816</v>
      </c>
      <c r="G461" s="202" t="s">
        <v>801</v>
      </c>
      <c r="H461" s="203">
        <v>70</v>
      </c>
      <c r="I461" s="204"/>
      <c r="J461" s="205">
        <f>ROUND(I461*H461,2)</f>
        <v>0</v>
      </c>
      <c r="K461" s="201" t="s">
        <v>128</v>
      </c>
      <c r="L461" s="46"/>
      <c r="M461" s="206" t="s">
        <v>19</v>
      </c>
      <c r="N461" s="207" t="s">
        <v>43</v>
      </c>
      <c r="O461" s="86"/>
      <c r="P461" s="208">
        <f>O461*H461</f>
        <v>0</v>
      </c>
      <c r="Q461" s="208">
        <v>0</v>
      </c>
      <c r="R461" s="208">
        <f>Q461*H461</f>
        <v>0</v>
      </c>
      <c r="S461" s="208">
        <v>0</v>
      </c>
      <c r="T461" s="20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0" t="s">
        <v>802</v>
      </c>
      <c r="AT461" s="210" t="s">
        <v>124</v>
      </c>
      <c r="AU461" s="210" t="s">
        <v>77</v>
      </c>
      <c r="AY461" s="19" t="s">
        <v>122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9" t="s">
        <v>77</v>
      </c>
      <c r="BK461" s="211">
        <f>ROUND(I461*H461,2)</f>
        <v>0</v>
      </c>
      <c r="BL461" s="19" t="s">
        <v>802</v>
      </c>
      <c r="BM461" s="210" t="s">
        <v>817</v>
      </c>
    </row>
    <row r="462" s="2" customFormat="1">
      <c r="A462" s="40"/>
      <c r="B462" s="41"/>
      <c r="C462" s="42"/>
      <c r="D462" s="212" t="s">
        <v>131</v>
      </c>
      <c r="E462" s="42"/>
      <c r="F462" s="213" t="s">
        <v>818</v>
      </c>
      <c r="G462" s="42"/>
      <c r="H462" s="42"/>
      <c r="I462" s="214"/>
      <c r="J462" s="42"/>
      <c r="K462" s="42"/>
      <c r="L462" s="46"/>
      <c r="M462" s="215"/>
      <c r="N462" s="216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131</v>
      </c>
      <c r="AU462" s="19" t="s">
        <v>77</v>
      </c>
    </row>
    <row r="463" s="2" customFormat="1">
      <c r="A463" s="40"/>
      <c r="B463" s="41"/>
      <c r="C463" s="42"/>
      <c r="D463" s="217" t="s">
        <v>133</v>
      </c>
      <c r="E463" s="42"/>
      <c r="F463" s="218" t="s">
        <v>819</v>
      </c>
      <c r="G463" s="42"/>
      <c r="H463" s="42"/>
      <c r="I463" s="214"/>
      <c r="J463" s="42"/>
      <c r="K463" s="42"/>
      <c r="L463" s="46"/>
      <c r="M463" s="215"/>
      <c r="N463" s="216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133</v>
      </c>
      <c r="AU463" s="19" t="s">
        <v>77</v>
      </c>
    </row>
    <row r="464" s="15" customFormat="1">
      <c r="A464" s="15"/>
      <c r="B464" s="241"/>
      <c r="C464" s="242"/>
      <c r="D464" s="212" t="s">
        <v>135</v>
      </c>
      <c r="E464" s="243" t="s">
        <v>19</v>
      </c>
      <c r="F464" s="244" t="s">
        <v>820</v>
      </c>
      <c r="G464" s="242"/>
      <c r="H464" s="243" t="s">
        <v>19</v>
      </c>
      <c r="I464" s="245"/>
      <c r="J464" s="242"/>
      <c r="K464" s="242"/>
      <c r="L464" s="246"/>
      <c r="M464" s="247"/>
      <c r="N464" s="248"/>
      <c r="O464" s="248"/>
      <c r="P464" s="248"/>
      <c r="Q464" s="248"/>
      <c r="R464" s="248"/>
      <c r="S464" s="248"/>
      <c r="T464" s="249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0" t="s">
        <v>135</v>
      </c>
      <c r="AU464" s="250" t="s">
        <v>77</v>
      </c>
      <c r="AV464" s="15" t="s">
        <v>77</v>
      </c>
      <c r="AW464" s="15" t="s">
        <v>33</v>
      </c>
      <c r="AX464" s="15" t="s">
        <v>72</v>
      </c>
      <c r="AY464" s="250" t="s">
        <v>122</v>
      </c>
    </row>
    <row r="465" s="13" customFormat="1">
      <c r="A465" s="13"/>
      <c r="B465" s="219"/>
      <c r="C465" s="220"/>
      <c r="D465" s="212" t="s">
        <v>135</v>
      </c>
      <c r="E465" s="221" t="s">
        <v>19</v>
      </c>
      <c r="F465" s="222" t="s">
        <v>560</v>
      </c>
      <c r="G465" s="220"/>
      <c r="H465" s="223">
        <v>70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9" t="s">
        <v>135</v>
      </c>
      <c r="AU465" s="229" t="s">
        <v>77</v>
      </c>
      <c r="AV465" s="13" t="s">
        <v>79</v>
      </c>
      <c r="AW465" s="13" t="s">
        <v>33</v>
      </c>
      <c r="AX465" s="13" t="s">
        <v>77</v>
      </c>
      <c r="AY465" s="229" t="s">
        <v>122</v>
      </c>
    </row>
    <row r="466" s="12" customFormat="1" ht="25.92" customHeight="1">
      <c r="A466" s="12"/>
      <c r="B466" s="183"/>
      <c r="C466" s="184"/>
      <c r="D466" s="185" t="s">
        <v>71</v>
      </c>
      <c r="E466" s="186" t="s">
        <v>821</v>
      </c>
      <c r="F466" s="186" t="s">
        <v>822</v>
      </c>
      <c r="G466" s="184"/>
      <c r="H466" s="184"/>
      <c r="I466" s="187"/>
      <c r="J466" s="188">
        <f>BK466</f>
        <v>0</v>
      </c>
      <c r="K466" s="184"/>
      <c r="L466" s="189"/>
      <c r="M466" s="190"/>
      <c r="N466" s="191"/>
      <c r="O466" s="191"/>
      <c r="P466" s="192">
        <f>P467+P474+P478</f>
        <v>0</v>
      </c>
      <c r="Q466" s="191"/>
      <c r="R466" s="192">
        <f>R467+R474+R478</f>
        <v>0</v>
      </c>
      <c r="S466" s="191"/>
      <c r="T466" s="193">
        <f>T467+T474+T478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94" t="s">
        <v>156</v>
      </c>
      <c r="AT466" s="195" t="s">
        <v>71</v>
      </c>
      <c r="AU466" s="195" t="s">
        <v>72</v>
      </c>
      <c r="AY466" s="194" t="s">
        <v>122</v>
      </c>
      <c r="BK466" s="196">
        <f>BK467+BK474+BK478</f>
        <v>0</v>
      </c>
    </row>
    <row r="467" s="12" customFormat="1" ht="22.8" customHeight="1">
      <c r="A467" s="12"/>
      <c r="B467" s="183"/>
      <c r="C467" s="184"/>
      <c r="D467" s="185" t="s">
        <v>71</v>
      </c>
      <c r="E467" s="197" t="s">
        <v>823</v>
      </c>
      <c r="F467" s="197" t="s">
        <v>824</v>
      </c>
      <c r="G467" s="184"/>
      <c r="H467" s="184"/>
      <c r="I467" s="187"/>
      <c r="J467" s="198">
        <f>BK467</f>
        <v>0</v>
      </c>
      <c r="K467" s="184"/>
      <c r="L467" s="189"/>
      <c r="M467" s="190"/>
      <c r="N467" s="191"/>
      <c r="O467" s="191"/>
      <c r="P467" s="192">
        <f>SUM(P468:P473)</f>
        <v>0</v>
      </c>
      <c r="Q467" s="191"/>
      <c r="R467" s="192">
        <f>SUM(R468:R473)</f>
        <v>0</v>
      </c>
      <c r="S467" s="191"/>
      <c r="T467" s="193">
        <f>SUM(T468:T473)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94" t="s">
        <v>156</v>
      </c>
      <c r="AT467" s="195" t="s">
        <v>71</v>
      </c>
      <c r="AU467" s="195" t="s">
        <v>77</v>
      </c>
      <c r="AY467" s="194" t="s">
        <v>122</v>
      </c>
      <c r="BK467" s="196">
        <f>SUM(BK468:BK473)</f>
        <v>0</v>
      </c>
    </row>
    <row r="468" s="2" customFormat="1" ht="16.5" customHeight="1">
      <c r="A468" s="40"/>
      <c r="B468" s="41"/>
      <c r="C468" s="199" t="s">
        <v>825</v>
      </c>
      <c r="D468" s="199" t="s">
        <v>124</v>
      </c>
      <c r="E468" s="200" t="s">
        <v>826</v>
      </c>
      <c r="F468" s="201" t="s">
        <v>827</v>
      </c>
      <c r="G468" s="202" t="s">
        <v>316</v>
      </c>
      <c r="H468" s="203">
        <v>1</v>
      </c>
      <c r="I468" s="204"/>
      <c r="J468" s="205">
        <f>ROUND(I468*H468,2)</f>
        <v>0</v>
      </c>
      <c r="K468" s="201" t="s">
        <v>128</v>
      </c>
      <c r="L468" s="46"/>
      <c r="M468" s="206" t="s">
        <v>19</v>
      </c>
      <c r="N468" s="207" t="s">
        <v>43</v>
      </c>
      <c r="O468" s="86"/>
      <c r="P468" s="208">
        <f>O468*H468</f>
        <v>0</v>
      </c>
      <c r="Q468" s="208">
        <v>0</v>
      </c>
      <c r="R468" s="208">
        <f>Q468*H468</f>
        <v>0</v>
      </c>
      <c r="S468" s="208">
        <v>0</v>
      </c>
      <c r="T468" s="209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0" t="s">
        <v>828</v>
      </c>
      <c r="AT468" s="210" t="s">
        <v>124</v>
      </c>
      <c r="AU468" s="210" t="s">
        <v>79</v>
      </c>
      <c r="AY468" s="19" t="s">
        <v>122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9" t="s">
        <v>77</v>
      </c>
      <c r="BK468" s="211">
        <f>ROUND(I468*H468,2)</f>
        <v>0</v>
      </c>
      <c r="BL468" s="19" t="s">
        <v>828</v>
      </c>
      <c r="BM468" s="210" t="s">
        <v>829</v>
      </c>
    </row>
    <row r="469" s="2" customFormat="1">
      <c r="A469" s="40"/>
      <c r="B469" s="41"/>
      <c r="C469" s="42"/>
      <c r="D469" s="212" t="s">
        <v>131</v>
      </c>
      <c r="E469" s="42"/>
      <c r="F469" s="213" t="s">
        <v>827</v>
      </c>
      <c r="G469" s="42"/>
      <c r="H469" s="42"/>
      <c r="I469" s="214"/>
      <c r="J469" s="42"/>
      <c r="K469" s="42"/>
      <c r="L469" s="46"/>
      <c r="M469" s="215"/>
      <c r="N469" s="216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131</v>
      </c>
      <c r="AU469" s="19" t="s">
        <v>79</v>
      </c>
    </row>
    <row r="470" s="2" customFormat="1">
      <c r="A470" s="40"/>
      <c r="B470" s="41"/>
      <c r="C470" s="42"/>
      <c r="D470" s="217" t="s">
        <v>133</v>
      </c>
      <c r="E470" s="42"/>
      <c r="F470" s="218" t="s">
        <v>830</v>
      </c>
      <c r="G470" s="42"/>
      <c r="H470" s="42"/>
      <c r="I470" s="214"/>
      <c r="J470" s="42"/>
      <c r="K470" s="42"/>
      <c r="L470" s="46"/>
      <c r="M470" s="215"/>
      <c r="N470" s="216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133</v>
      </c>
      <c r="AU470" s="19" t="s">
        <v>79</v>
      </c>
    </row>
    <row r="471" s="2" customFormat="1" ht="16.5" customHeight="1">
      <c r="A471" s="40"/>
      <c r="B471" s="41"/>
      <c r="C471" s="199" t="s">
        <v>831</v>
      </c>
      <c r="D471" s="199" t="s">
        <v>124</v>
      </c>
      <c r="E471" s="200" t="s">
        <v>832</v>
      </c>
      <c r="F471" s="201" t="s">
        <v>833</v>
      </c>
      <c r="G471" s="202" t="s">
        <v>316</v>
      </c>
      <c r="H471" s="203">
        <v>1</v>
      </c>
      <c r="I471" s="204"/>
      <c r="J471" s="205">
        <f>ROUND(I471*H471,2)</f>
        <v>0</v>
      </c>
      <c r="K471" s="201" t="s">
        <v>128</v>
      </c>
      <c r="L471" s="46"/>
      <c r="M471" s="206" t="s">
        <v>19</v>
      </c>
      <c r="N471" s="207" t="s">
        <v>43</v>
      </c>
      <c r="O471" s="86"/>
      <c r="P471" s="208">
        <f>O471*H471</f>
        <v>0</v>
      </c>
      <c r="Q471" s="208">
        <v>0</v>
      </c>
      <c r="R471" s="208">
        <f>Q471*H471</f>
        <v>0</v>
      </c>
      <c r="S471" s="208">
        <v>0</v>
      </c>
      <c r="T471" s="20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828</v>
      </c>
      <c r="AT471" s="210" t="s">
        <v>124</v>
      </c>
      <c r="AU471" s="210" t="s">
        <v>79</v>
      </c>
      <c r="AY471" s="19" t="s">
        <v>122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77</v>
      </c>
      <c r="BK471" s="211">
        <f>ROUND(I471*H471,2)</f>
        <v>0</v>
      </c>
      <c r="BL471" s="19" t="s">
        <v>828</v>
      </c>
      <c r="BM471" s="210" t="s">
        <v>834</v>
      </c>
    </row>
    <row r="472" s="2" customFormat="1">
      <c r="A472" s="40"/>
      <c r="B472" s="41"/>
      <c r="C472" s="42"/>
      <c r="D472" s="212" t="s">
        <v>131</v>
      </c>
      <c r="E472" s="42"/>
      <c r="F472" s="213" t="s">
        <v>833</v>
      </c>
      <c r="G472" s="42"/>
      <c r="H472" s="42"/>
      <c r="I472" s="214"/>
      <c r="J472" s="42"/>
      <c r="K472" s="42"/>
      <c r="L472" s="46"/>
      <c r="M472" s="215"/>
      <c r="N472" s="21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131</v>
      </c>
      <c r="AU472" s="19" t="s">
        <v>79</v>
      </c>
    </row>
    <row r="473" s="2" customFormat="1">
      <c r="A473" s="40"/>
      <c r="B473" s="41"/>
      <c r="C473" s="42"/>
      <c r="D473" s="217" t="s">
        <v>133</v>
      </c>
      <c r="E473" s="42"/>
      <c r="F473" s="218" t="s">
        <v>835</v>
      </c>
      <c r="G473" s="42"/>
      <c r="H473" s="42"/>
      <c r="I473" s="214"/>
      <c r="J473" s="42"/>
      <c r="K473" s="42"/>
      <c r="L473" s="46"/>
      <c r="M473" s="215"/>
      <c r="N473" s="216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133</v>
      </c>
      <c r="AU473" s="19" t="s">
        <v>79</v>
      </c>
    </row>
    <row r="474" s="12" customFormat="1" ht="22.8" customHeight="1">
      <c r="A474" s="12"/>
      <c r="B474" s="183"/>
      <c r="C474" s="184"/>
      <c r="D474" s="185" t="s">
        <v>71</v>
      </c>
      <c r="E474" s="197" t="s">
        <v>836</v>
      </c>
      <c r="F474" s="197" t="s">
        <v>837</v>
      </c>
      <c r="G474" s="184"/>
      <c r="H474" s="184"/>
      <c r="I474" s="187"/>
      <c r="J474" s="198">
        <f>BK474</f>
        <v>0</v>
      </c>
      <c r="K474" s="184"/>
      <c r="L474" s="189"/>
      <c r="M474" s="190"/>
      <c r="N474" s="191"/>
      <c r="O474" s="191"/>
      <c r="P474" s="192">
        <f>SUM(P475:P477)</f>
        <v>0</v>
      </c>
      <c r="Q474" s="191"/>
      <c r="R474" s="192">
        <f>SUM(R475:R477)</f>
        <v>0</v>
      </c>
      <c r="S474" s="191"/>
      <c r="T474" s="193">
        <f>SUM(T475:T477)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94" t="s">
        <v>156</v>
      </c>
      <c r="AT474" s="195" t="s">
        <v>71</v>
      </c>
      <c r="AU474" s="195" t="s">
        <v>77</v>
      </c>
      <c r="AY474" s="194" t="s">
        <v>122</v>
      </c>
      <c r="BK474" s="196">
        <f>SUM(BK475:BK477)</f>
        <v>0</v>
      </c>
    </row>
    <row r="475" s="2" customFormat="1" ht="16.5" customHeight="1">
      <c r="A475" s="40"/>
      <c r="B475" s="41"/>
      <c r="C475" s="199" t="s">
        <v>838</v>
      </c>
      <c r="D475" s="199" t="s">
        <v>124</v>
      </c>
      <c r="E475" s="200" t="s">
        <v>839</v>
      </c>
      <c r="F475" s="201" t="s">
        <v>837</v>
      </c>
      <c r="G475" s="202" t="s">
        <v>316</v>
      </c>
      <c r="H475" s="203">
        <v>1</v>
      </c>
      <c r="I475" s="204"/>
      <c r="J475" s="205">
        <f>ROUND(I475*H475,2)</f>
        <v>0</v>
      </c>
      <c r="K475" s="201" t="s">
        <v>128</v>
      </c>
      <c r="L475" s="46"/>
      <c r="M475" s="206" t="s">
        <v>19</v>
      </c>
      <c r="N475" s="207" t="s">
        <v>43</v>
      </c>
      <c r="O475" s="86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0" t="s">
        <v>828</v>
      </c>
      <c r="AT475" s="210" t="s">
        <v>124</v>
      </c>
      <c r="AU475" s="210" t="s">
        <v>79</v>
      </c>
      <c r="AY475" s="19" t="s">
        <v>122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9" t="s">
        <v>77</v>
      </c>
      <c r="BK475" s="211">
        <f>ROUND(I475*H475,2)</f>
        <v>0</v>
      </c>
      <c r="BL475" s="19" t="s">
        <v>828</v>
      </c>
      <c r="BM475" s="210" t="s">
        <v>840</v>
      </c>
    </row>
    <row r="476" s="2" customFormat="1">
      <c r="A476" s="40"/>
      <c r="B476" s="41"/>
      <c r="C476" s="42"/>
      <c r="D476" s="212" t="s">
        <v>131</v>
      </c>
      <c r="E476" s="42"/>
      <c r="F476" s="213" t="s">
        <v>837</v>
      </c>
      <c r="G476" s="42"/>
      <c r="H476" s="42"/>
      <c r="I476" s="214"/>
      <c r="J476" s="42"/>
      <c r="K476" s="42"/>
      <c r="L476" s="46"/>
      <c r="M476" s="215"/>
      <c r="N476" s="216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131</v>
      </c>
      <c r="AU476" s="19" t="s">
        <v>79</v>
      </c>
    </row>
    <row r="477" s="2" customFormat="1">
      <c r="A477" s="40"/>
      <c r="B477" s="41"/>
      <c r="C477" s="42"/>
      <c r="D477" s="217" t="s">
        <v>133</v>
      </c>
      <c r="E477" s="42"/>
      <c r="F477" s="218" t="s">
        <v>841</v>
      </c>
      <c r="G477" s="42"/>
      <c r="H477" s="42"/>
      <c r="I477" s="214"/>
      <c r="J477" s="42"/>
      <c r="K477" s="42"/>
      <c r="L477" s="46"/>
      <c r="M477" s="215"/>
      <c r="N477" s="216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133</v>
      </c>
      <c r="AU477" s="19" t="s">
        <v>79</v>
      </c>
    </row>
    <row r="478" s="12" customFormat="1" ht="22.8" customHeight="1">
      <c r="A478" s="12"/>
      <c r="B478" s="183"/>
      <c r="C478" s="184"/>
      <c r="D478" s="185" t="s">
        <v>71</v>
      </c>
      <c r="E478" s="197" t="s">
        <v>842</v>
      </c>
      <c r="F478" s="197" t="s">
        <v>843</v>
      </c>
      <c r="G478" s="184"/>
      <c r="H478" s="184"/>
      <c r="I478" s="187"/>
      <c r="J478" s="198">
        <f>BK478</f>
        <v>0</v>
      </c>
      <c r="K478" s="184"/>
      <c r="L478" s="189"/>
      <c r="M478" s="190"/>
      <c r="N478" s="191"/>
      <c r="O478" s="191"/>
      <c r="P478" s="192">
        <f>SUM(P479:P488)</f>
        <v>0</v>
      </c>
      <c r="Q478" s="191"/>
      <c r="R478" s="192">
        <f>SUM(R479:R488)</f>
        <v>0</v>
      </c>
      <c r="S478" s="191"/>
      <c r="T478" s="193">
        <f>SUM(T479:T488)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4" t="s">
        <v>156</v>
      </c>
      <c r="AT478" s="195" t="s">
        <v>71</v>
      </c>
      <c r="AU478" s="195" t="s">
        <v>77</v>
      </c>
      <c r="AY478" s="194" t="s">
        <v>122</v>
      </c>
      <c r="BK478" s="196">
        <f>SUM(BK479:BK488)</f>
        <v>0</v>
      </c>
    </row>
    <row r="479" s="2" customFormat="1" ht="16.5" customHeight="1">
      <c r="A479" s="40"/>
      <c r="B479" s="41"/>
      <c r="C479" s="199" t="s">
        <v>844</v>
      </c>
      <c r="D479" s="199" t="s">
        <v>124</v>
      </c>
      <c r="E479" s="200" t="s">
        <v>845</v>
      </c>
      <c r="F479" s="201" t="s">
        <v>846</v>
      </c>
      <c r="G479" s="202" t="s">
        <v>316</v>
      </c>
      <c r="H479" s="203">
        <v>1</v>
      </c>
      <c r="I479" s="204"/>
      <c r="J479" s="205">
        <f>ROUND(I479*H479,2)</f>
        <v>0</v>
      </c>
      <c r="K479" s="201" t="s">
        <v>19</v>
      </c>
      <c r="L479" s="46"/>
      <c r="M479" s="206" t="s">
        <v>19</v>
      </c>
      <c r="N479" s="207" t="s">
        <v>43</v>
      </c>
      <c r="O479" s="86"/>
      <c r="P479" s="208">
        <f>O479*H479</f>
        <v>0</v>
      </c>
      <c r="Q479" s="208">
        <v>0</v>
      </c>
      <c r="R479" s="208">
        <f>Q479*H479</f>
        <v>0</v>
      </c>
      <c r="S479" s="208">
        <v>0</v>
      </c>
      <c r="T479" s="209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0" t="s">
        <v>129</v>
      </c>
      <c r="AT479" s="210" t="s">
        <v>124</v>
      </c>
      <c r="AU479" s="210" t="s">
        <v>79</v>
      </c>
      <c r="AY479" s="19" t="s">
        <v>122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9" t="s">
        <v>77</v>
      </c>
      <c r="BK479" s="211">
        <f>ROUND(I479*H479,2)</f>
        <v>0</v>
      </c>
      <c r="BL479" s="19" t="s">
        <v>129</v>
      </c>
      <c r="BM479" s="210" t="s">
        <v>847</v>
      </c>
    </row>
    <row r="480" s="2" customFormat="1">
      <c r="A480" s="40"/>
      <c r="B480" s="41"/>
      <c r="C480" s="42"/>
      <c r="D480" s="212" t="s">
        <v>131</v>
      </c>
      <c r="E480" s="42"/>
      <c r="F480" s="213" t="s">
        <v>846</v>
      </c>
      <c r="G480" s="42"/>
      <c r="H480" s="42"/>
      <c r="I480" s="214"/>
      <c r="J480" s="42"/>
      <c r="K480" s="42"/>
      <c r="L480" s="46"/>
      <c r="M480" s="215"/>
      <c r="N480" s="216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131</v>
      </c>
      <c r="AU480" s="19" t="s">
        <v>79</v>
      </c>
    </row>
    <row r="481" s="2" customFormat="1" ht="16.5" customHeight="1">
      <c r="A481" s="40"/>
      <c r="B481" s="41"/>
      <c r="C481" s="199" t="s">
        <v>848</v>
      </c>
      <c r="D481" s="199" t="s">
        <v>124</v>
      </c>
      <c r="E481" s="200" t="s">
        <v>849</v>
      </c>
      <c r="F481" s="201" t="s">
        <v>850</v>
      </c>
      <c r="G481" s="202" t="s">
        <v>316</v>
      </c>
      <c r="H481" s="203">
        <v>3</v>
      </c>
      <c r="I481" s="204"/>
      <c r="J481" s="205">
        <f>ROUND(I481*H481,2)</f>
        <v>0</v>
      </c>
      <c r="K481" s="201" t="s">
        <v>19</v>
      </c>
      <c r="L481" s="46"/>
      <c r="M481" s="206" t="s">
        <v>19</v>
      </c>
      <c r="N481" s="207" t="s">
        <v>43</v>
      </c>
      <c r="O481" s="86"/>
      <c r="P481" s="208">
        <f>O481*H481</f>
        <v>0</v>
      </c>
      <c r="Q481" s="208">
        <v>0</v>
      </c>
      <c r="R481" s="208">
        <f>Q481*H481</f>
        <v>0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129</v>
      </c>
      <c r="AT481" s="210" t="s">
        <v>124</v>
      </c>
      <c r="AU481" s="210" t="s">
        <v>79</v>
      </c>
      <c r="AY481" s="19" t="s">
        <v>122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77</v>
      </c>
      <c r="BK481" s="211">
        <f>ROUND(I481*H481,2)</f>
        <v>0</v>
      </c>
      <c r="BL481" s="19" t="s">
        <v>129</v>
      </c>
      <c r="BM481" s="210" t="s">
        <v>851</v>
      </c>
    </row>
    <row r="482" s="2" customFormat="1">
      <c r="A482" s="40"/>
      <c r="B482" s="41"/>
      <c r="C482" s="42"/>
      <c r="D482" s="212" t="s">
        <v>131</v>
      </c>
      <c r="E482" s="42"/>
      <c r="F482" s="213" t="s">
        <v>850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131</v>
      </c>
      <c r="AU482" s="19" t="s">
        <v>79</v>
      </c>
    </row>
    <row r="483" s="2" customFormat="1" ht="16.5" customHeight="1">
      <c r="A483" s="40"/>
      <c r="B483" s="41"/>
      <c r="C483" s="199" t="s">
        <v>852</v>
      </c>
      <c r="D483" s="199" t="s">
        <v>124</v>
      </c>
      <c r="E483" s="200" t="s">
        <v>853</v>
      </c>
      <c r="F483" s="201" t="s">
        <v>854</v>
      </c>
      <c r="G483" s="202" t="s">
        <v>316</v>
      </c>
      <c r="H483" s="203">
        <v>1</v>
      </c>
      <c r="I483" s="204"/>
      <c r="J483" s="205">
        <f>ROUND(I483*H483,2)</f>
        <v>0</v>
      </c>
      <c r="K483" s="201" t="s">
        <v>19</v>
      </c>
      <c r="L483" s="46"/>
      <c r="M483" s="206" t="s">
        <v>19</v>
      </c>
      <c r="N483" s="207" t="s">
        <v>43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129</v>
      </c>
      <c r="AT483" s="210" t="s">
        <v>124</v>
      </c>
      <c r="AU483" s="210" t="s">
        <v>79</v>
      </c>
      <c r="AY483" s="19" t="s">
        <v>122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77</v>
      </c>
      <c r="BK483" s="211">
        <f>ROUND(I483*H483,2)</f>
        <v>0</v>
      </c>
      <c r="BL483" s="19" t="s">
        <v>129</v>
      </c>
      <c r="BM483" s="210" t="s">
        <v>855</v>
      </c>
    </row>
    <row r="484" s="2" customFormat="1">
      <c r="A484" s="40"/>
      <c r="B484" s="41"/>
      <c r="C484" s="42"/>
      <c r="D484" s="212" t="s">
        <v>131</v>
      </c>
      <c r="E484" s="42"/>
      <c r="F484" s="213" t="s">
        <v>854</v>
      </c>
      <c r="G484" s="42"/>
      <c r="H484" s="42"/>
      <c r="I484" s="214"/>
      <c r="J484" s="42"/>
      <c r="K484" s="42"/>
      <c r="L484" s="46"/>
      <c r="M484" s="215"/>
      <c r="N484" s="21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131</v>
      </c>
      <c r="AU484" s="19" t="s">
        <v>79</v>
      </c>
    </row>
    <row r="485" s="2" customFormat="1" ht="16.5" customHeight="1">
      <c r="A485" s="40"/>
      <c r="B485" s="41"/>
      <c r="C485" s="199" t="s">
        <v>856</v>
      </c>
      <c r="D485" s="199" t="s">
        <v>124</v>
      </c>
      <c r="E485" s="200" t="s">
        <v>857</v>
      </c>
      <c r="F485" s="201" t="s">
        <v>858</v>
      </c>
      <c r="G485" s="202" t="s">
        <v>316</v>
      </c>
      <c r="H485" s="203">
        <v>1</v>
      </c>
      <c r="I485" s="204"/>
      <c r="J485" s="205">
        <f>ROUND(I485*H485,2)</f>
        <v>0</v>
      </c>
      <c r="K485" s="201" t="s">
        <v>19</v>
      </c>
      <c r="L485" s="46"/>
      <c r="M485" s="206" t="s">
        <v>19</v>
      </c>
      <c r="N485" s="207" t="s">
        <v>43</v>
      </c>
      <c r="O485" s="86"/>
      <c r="P485" s="208">
        <f>O485*H485</f>
        <v>0</v>
      </c>
      <c r="Q485" s="208">
        <v>0</v>
      </c>
      <c r="R485" s="208">
        <f>Q485*H485</f>
        <v>0</v>
      </c>
      <c r="S485" s="208">
        <v>0</v>
      </c>
      <c r="T485" s="209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0" t="s">
        <v>129</v>
      </c>
      <c r="AT485" s="210" t="s">
        <v>124</v>
      </c>
      <c r="AU485" s="210" t="s">
        <v>79</v>
      </c>
      <c r="AY485" s="19" t="s">
        <v>122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9" t="s">
        <v>77</v>
      </c>
      <c r="BK485" s="211">
        <f>ROUND(I485*H485,2)</f>
        <v>0</v>
      </c>
      <c r="BL485" s="19" t="s">
        <v>129</v>
      </c>
      <c r="BM485" s="210" t="s">
        <v>859</v>
      </c>
    </row>
    <row r="486" s="2" customFormat="1">
      <c r="A486" s="40"/>
      <c r="B486" s="41"/>
      <c r="C486" s="42"/>
      <c r="D486" s="212" t="s">
        <v>131</v>
      </c>
      <c r="E486" s="42"/>
      <c r="F486" s="213" t="s">
        <v>858</v>
      </c>
      <c r="G486" s="42"/>
      <c r="H486" s="42"/>
      <c r="I486" s="214"/>
      <c r="J486" s="42"/>
      <c r="K486" s="42"/>
      <c r="L486" s="46"/>
      <c r="M486" s="215"/>
      <c r="N486" s="216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131</v>
      </c>
      <c r="AU486" s="19" t="s">
        <v>79</v>
      </c>
    </row>
    <row r="487" s="2" customFormat="1" ht="16.5" customHeight="1">
      <c r="A487" s="40"/>
      <c r="B487" s="41"/>
      <c r="C487" s="199" t="s">
        <v>860</v>
      </c>
      <c r="D487" s="199" t="s">
        <v>124</v>
      </c>
      <c r="E487" s="200" t="s">
        <v>861</v>
      </c>
      <c r="F487" s="201" t="s">
        <v>862</v>
      </c>
      <c r="G487" s="202" t="s">
        <v>801</v>
      </c>
      <c r="H487" s="203">
        <v>24</v>
      </c>
      <c r="I487" s="204"/>
      <c r="J487" s="205">
        <f>ROUND(I487*H487,2)</f>
        <v>0</v>
      </c>
      <c r="K487" s="201" t="s">
        <v>19</v>
      </c>
      <c r="L487" s="46"/>
      <c r="M487" s="206" t="s">
        <v>19</v>
      </c>
      <c r="N487" s="207" t="s">
        <v>43</v>
      </c>
      <c r="O487" s="86"/>
      <c r="P487" s="208">
        <f>O487*H487</f>
        <v>0</v>
      </c>
      <c r="Q487" s="208">
        <v>0</v>
      </c>
      <c r="R487" s="208">
        <f>Q487*H487</f>
        <v>0</v>
      </c>
      <c r="S487" s="208">
        <v>0</v>
      </c>
      <c r="T487" s="209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0" t="s">
        <v>129</v>
      </c>
      <c r="AT487" s="210" t="s">
        <v>124</v>
      </c>
      <c r="AU487" s="210" t="s">
        <v>79</v>
      </c>
      <c r="AY487" s="19" t="s">
        <v>122</v>
      </c>
      <c r="BE487" s="211">
        <f>IF(N487="základní",J487,0)</f>
        <v>0</v>
      </c>
      <c r="BF487" s="211">
        <f>IF(N487="snížená",J487,0)</f>
        <v>0</v>
      </c>
      <c r="BG487" s="211">
        <f>IF(N487="zákl. přenesená",J487,0)</f>
        <v>0</v>
      </c>
      <c r="BH487" s="211">
        <f>IF(N487="sníž. přenesená",J487,0)</f>
        <v>0</v>
      </c>
      <c r="BI487" s="211">
        <f>IF(N487="nulová",J487,0)</f>
        <v>0</v>
      </c>
      <c r="BJ487" s="19" t="s">
        <v>77</v>
      </c>
      <c r="BK487" s="211">
        <f>ROUND(I487*H487,2)</f>
        <v>0</v>
      </c>
      <c r="BL487" s="19" t="s">
        <v>129</v>
      </c>
      <c r="BM487" s="210" t="s">
        <v>863</v>
      </c>
    </row>
    <row r="488" s="2" customFormat="1">
      <c r="A488" s="40"/>
      <c r="B488" s="41"/>
      <c r="C488" s="42"/>
      <c r="D488" s="212" t="s">
        <v>131</v>
      </c>
      <c r="E488" s="42"/>
      <c r="F488" s="213" t="s">
        <v>862</v>
      </c>
      <c r="G488" s="42"/>
      <c r="H488" s="42"/>
      <c r="I488" s="214"/>
      <c r="J488" s="42"/>
      <c r="K488" s="42"/>
      <c r="L488" s="46"/>
      <c r="M488" s="262"/>
      <c r="N488" s="263"/>
      <c r="O488" s="264"/>
      <c r="P488" s="264"/>
      <c r="Q488" s="264"/>
      <c r="R488" s="264"/>
      <c r="S488" s="264"/>
      <c r="T488" s="265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131</v>
      </c>
      <c r="AU488" s="19" t="s">
        <v>79</v>
      </c>
    </row>
    <row r="489" s="2" customFormat="1" ht="6.96" customHeight="1">
      <c r="A489" s="40"/>
      <c r="B489" s="61"/>
      <c r="C489" s="62"/>
      <c r="D489" s="62"/>
      <c r="E489" s="62"/>
      <c r="F489" s="62"/>
      <c r="G489" s="62"/>
      <c r="H489" s="62"/>
      <c r="I489" s="62"/>
      <c r="J489" s="62"/>
      <c r="K489" s="62"/>
      <c r="L489" s="46"/>
      <c r="M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</row>
  </sheetData>
  <sheetProtection sheet="1" autoFilter="0" formatColumns="0" formatRows="0" objects="1" scenarios="1" spinCount="100000" saltValue="6yjY43zAYSXpOvW/1wxwZnEShELSfc3i2DNBAtY4zYSKUrGMOL02ERgaHtfe2WQhjJfcpOohXOI2DiHFddpiUg==" hashValue="KdLKolub4O5IMNPE+kEmF6FmvJLgZObJH6Ea0CE34q5m+ErS8DOd3fEaTFRiuvHKHl/iJclvsJe3h3/NJMv3OQ==" algorithmName="SHA-512" password="CB6D"/>
  <autoFilter ref="C94:K488"/>
  <mergeCells count="6">
    <mergeCell ref="E7:H7"/>
    <mergeCell ref="E16:H16"/>
    <mergeCell ref="E25:H25"/>
    <mergeCell ref="E46:H46"/>
    <mergeCell ref="E87:H87"/>
    <mergeCell ref="L2:V2"/>
  </mergeCells>
  <hyperlinks>
    <hyperlink ref="F100" r:id="rId1" display="https://podminky.urs.cz/item/CS_URS_2025_02/131213702"/>
    <hyperlink ref="F104" r:id="rId2" display="https://podminky.urs.cz/item/CS_URS_2025_02/162751117"/>
    <hyperlink ref="F107" r:id="rId3" display="https://podminky.urs.cz/item/CS_URS_2025_02/162751119"/>
    <hyperlink ref="F111" r:id="rId4" display="https://podminky.urs.cz/item/CS_URS_2025_02/171201231"/>
    <hyperlink ref="F115" r:id="rId5" display="https://podminky.urs.cz/item/CS_URS_2025_02/171251201"/>
    <hyperlink ref="F119" r:id="rId6" display="https://podminky.urs.cz/item/CS_URS_2025_02/174111101"/>
    <hyperlink ref="F123" r:id="rId7" display="https://podminky.urs.cz/item/CS_URS_2025_02/279113144"/>
    <hyperlink ref="F127" r:id="rId8" display="https://podminky.urs.cz/item/CS_URS_2025_02/279361821"/>
    <hyperlink ref="F132" r:id="rId9" display="https://podminky.urs.cz/item/CS_URS_2025_02/612325221"/>
    <hyperlink ref="F140" r:id="rId10" display="https://podminky.urs.cz/item/CS_URS_2025_02/612325223"/>
    <hyperlink ref="F144" r:id="rId11" display="https://podminky.urs.cz/item/CS_URS_2025_02/637121112"/>
    <hyperlink ref="F148" r:id="rId12" display="https://podminky.urs.cz/item/CS_URS_2025_02/949101111"/>
    <hyperlink ref="F151" r:id="rId13" display="https://podminky.urs.cz/item/CS_URS_2025_02/952901111"/>
    <hyperlink ref="F154" r:id="rId14" display="https://podminky.urs.cz/item/CS_URS_2025_02/977151114"/>
    <hyperlink ref="F163" r:id="rId15" display="https://podminky.urs.cz/item/CS_URS_2025_02/997013213"/>
    <hyperlink ref="F166" r:id="rId16" display="https://podminky.urs.cz/item/CS_URS_2025_02/997013501"/>
    <hyperlink ref="F169" r:id="rId17" display="https://podminky.urs.cz/item/CS_URS_2025_02/997013509"/>
    <hyperlink ref="F173" r:id="rId18" display="https://podminky.urs.cz/item/CS_URS_2025_02/997013871"/>
    <hyperlink ref="F177" r:id="rId19" display="https://podminky.urs.cz/item/CS_URS_2025_02/998018001"/>
    <hyperlink ref="F182" r:id="rId20" display="https://podminky.urs.cz/item/CS_URS_2025_02/721171905"/>
    <hyperlink ref="F185" r:id="rId21" display="https://podminky.urs.cz/item/CS_URS_2025_02/721171915"/>
    <hyperlink ref="F188" r:id="rId22" display="https://podminky.urs.cz/item/CS_URS_2025_02/721174041"/>
    <hyperlink ref="F193" r:id="rId23" display="https://podminky.urs.cz/item/CS_URS_2025_02/721229111"/>
    <hyperlink ref="F198" r:id="rId24" display="https://podminky.urs.cz/item/CS_URS_2025_02/721290111"/>
    <hyperlink ref="F201" r:id="rId25" display="https://podminky.urs.cz/item/CS_URS_2025_02/998721122"/>
    <hyperlink ref="F207" r:id="rId26" display="https://podminky.urs.cz/item/CS_URS_2025_02/722171913"/>
    <hyperlink ref="F210" r:id="rId27" display="https://podminky.urs.cz/item/CS_URS_2025_02/722173913"/>
    <hyperlink ref="F215" r:id="rId28" display="https://podminky.urs.cz/item/CS_URS_2025_02/722175023"/>
    <hyperlink ref="F220" r:id="rId29" display="https://podminky.urs.cz/item/CS_URS_2025_02/722179191"/>
    <hyperlink ref="F223" r:id="rId30" display="https://podminky.urs.cz/item/CS_URS_2025_02/722179192"/>
    <hyperlink ref="F226" r:id="rId31" display="https://podminky.urs.cz/item/CS_URS_2025_02/722181232"/>
    <hyperlink ref="F229" r:id="rId32" display="https://podminky.urs.cz/item/CS_URS_2025_02/722190401"/>
    <hyperlink ref="F232" r:id="rId33" display="https://podminky.urs.cz/item/CS_URS_2025_02/722290234"/>
    <hyperlink ref="F235" r:id="rId34" display="https://podminky.urs.cz/item/CS_URS_2025_02/722290246"/>
    <hyperlink ref="F238" r:id="rId35" display="https://podminky.urs.cz/item/CS_URS_2025_02/998722122"/>
    <hyperlink ref="F257" r:id="rId36" display="https://podminky.urs.cz/item/CS_URS_2025_02/732112242"/>
    <hyperlink ref="F260" r:id="rId37" display="https://podminky.urs.cz/item/CS_URS_2025_02/732231121"/>
    <hyperlink ref="F265" r:id="rId38" display="https://podminky.urs.cz/item/CS_URS_2025_02/732331621"/>
    <hyperlink ref="F268" r:id="rId39" display="https://podminky.urs.cz/item/CS_URS_2025_02/732331772"/>
    <hyperlink ref="F271" r:id="rId40" display="https://podminky.urs.cz/item/CS_URS_2025_02/732331777"/>
    <hyperlink ref="F274" r:id="rId41" display="https://podminky.urs.cz/item/CS_URS_2025_02/732421202"/>
    <hyperlink ref="F277" r:id="rId42" display="https://podminky.urs.cz/item/CS_URS_2025_02/732421203"/>
    <hyperlink ref="F280" r:id="rId43" display="https://podminky.urs.cz/item/CS_URS_2025_02/998732311"/>
    <hyperlink ref="F288" r:id="rId44" display="https://podminky.urs.cz/item/CS_URS_2025_02/733222102"/>
    <hyperlink ref="F291" r:id="rId45" display="https://podminky.urs.cz/item/CS_URS_2025_02/733222103"/>
    <hyperlink ref="F294" r:id="rId46" display="https://podminky.urs.cz/item/CS_URS_2025_02/733222104"/>
    <hyperlink ref="F297" r:id="rId47" display="https://podminky.urs.cz/item/CS_URS_2025_02/733223205"/>
    <hyperlink ref="F300" r:id="rId48" display="https://podminky.urs.cz/item/CS_URS_2025_02/733223206"/>
    <hyperlink ref="F303" r:id="rId49" display="https://podminky.urs.cz/item/CS_URS_2025_02/733223207"/>
    <hyperlink ref="F306" r:id="rId50" display="https://podminky.urs.cz/item/CS_URS_2025_02/733291101"/>
    <hyperlink ref="F309" r:id="rId51" display="https://podminky.urs.cz/item/CS_URS_2025_02/733291102"/>
    <hyperlink ref="F312" r:id="rId52" display="https://podminky.urs.cz/item/CS_URS_2025_02/733811231"/>
    <hyperlink ref="F316" r:id="rId53" display="https://podminky.urs.cz/item/CS_URS_2025_02/733811232"/>
    <hyperlink ref="F320" r:id="rId54" display="https://podminky.urs.cz/item/CS_URS_2025_02/998733122"/>
    <hyperlink ref="F326" r:id="rId55" display="https://podminky.urs.cz/item/CS_URS_2025_02/734209103"/>
    <hyperlink ref="F331" r:id="rId56" display="https://podminky.urs.cz/item/CS_URS_2025_02/734209113"/>
    <hyperlink ref="F336" r:id="rId57" display="https://podminky.urs.cz/item/CS_URS_2025_02/734209113"/>
    <hyperlink ref="F341" r:id="rId58" display="https://podminky.urs.cz/item/CS_URS_2025_02/734209115"/>
    <hyperlink ref="F346" r:id="rId59" display="https://podminky.urs.cz/item/CS_URS_2025_02/734211120"/>
    <hyperlink ref="F349" r:id="rId60" display="https://podminky.urs.cz/item/CS_URS_2025_02/734220124"/>
    <hyperlink ref="F352" r:id="rId61" display="https://podminky.urs.cz/item/CS_URS_2025_02/734221682"/>
    <hyperlink ref="F355" r:id="rId62" display="https://podminky.urs.cz/item/CS_URS_2025_02/734242416"/>
    <hyperlink ref="F358" r:id="rId63" display="https://podminky.urs.cz/item/CS_URS_2025_02/734261406"/>
    <hyperlink ref="F361" r:id="rId64" display="https://podminky.urs.cz/item/CS_URS_2025_02/734291123"/>
    <hyperlink ref="F364" r:id="rId65" display="https://podminky.urs.cz/item/CS_URS_2025_02/734291255"/>
    <hyperlink ref="F367" r:id="rId66" display="https://podminky.urs.cz/item/CS_URS_2025_02/734291256"/>
    <hyperlink ref="F370" r:id="rId67" display="https://podminky.urs.cz/item/CS_URS_2025_02/734291257"/>
    <hyperlink ref="F373" r:id="rId68" display="https://podminky.urs.cz/item/CS_URS_2025_02/734292715"/>
    <hyperlink ref="F376" r:id="rId69" display="https://podminky.urs.cz/item/CS_URS_2025_02/734292716"/>
    <hyperlink ref="F379" r:id="rId70" display="https://podminky.urs.cz/item/CS_URS_2025_02/734292717"/>
    <hyperlink ref="F382" r:id="rId71" display="https://podminky.urs.cz/item/CS_URS_2025_02/734295024"/>
    <hyperlink ref="F385" r:id="rId72" display="https://podminky.urs.cz/item/CS_URS_2025_02/998734122"/>
    <hyperlink ref="F389" r:id="rId73" display="https://podminky.urs.cz/item/CS_URS_2025_02/735152473"/>
    <hyperlink ref="F392" r:id="rId74" display="https://podminky.urs.cz/item/CS_URS_2025_02/735152477"/>
    <hyperlink ref="F395" r:id="rId75" display="https://podminky.urs.cz/item/CS_URS_2025_02/735152575"/>
    <hyperlink ref="F398" r:id="rId76" display="https://podminky.urs.cz/item/CS_URS_2025_02/735152577"/>
    <hyperlink ref="F401" r:id="rId77" display="https://podminky.urs.cz/item/CS_URS_2025_02/735152580"/>
    <hyperlink ref="F404" r:id="rId78" display="https://podminky.urs.cz/item/CS_URS_2025_02/735152677"/>
    <hyperlink ref="F407" r:id="rId79" display="https://podminky.urs.cz/item/CS_URS_2025_02/735152678"/>
    <hyperlink ref="F410" r:id="rId80" display="https://podminky.urs.cz/item/CS_URS_2025_02/735152679"/>
    <hyperlink ref="F413" r:id="rId81" display="https://podminky.urs.cz/item/CS_URS_2025_02/735152680"/>
    <hyperlink ref="F416" r:id="rId82" display="https://podminky.urs.cz/item/CS_URS_2025_02/735152681"/>
    <hyperlink ref="F419" r:id="rId83" display="https://podminky.urs.cz/item/CS_URS_2025_02/735152683"/>
    <hyperlink ref="F422" r:id="rId84" display="https://podminky.urs.cz/item/CS_URS_2025_02/735152697"/>
    <hyperlink ref="F425" r:id="rId85" display="https://podminky.urs.cz/item/CS_URS_2025_02/735152700"/>
    <hyperlink ref="F428" r:id="rId86" display="https://podminky.urs.cz/item/CS_URS_2025_02/735159340"/>
    <hyperlink ref="F433" r:id="rId87" display="https://podminky.urs.cz/item/CS_URS_2025_02/998735122"/>
    <hyperlink ref="F437" r:id="rId88" display="https://podminky.urs.cz/item/CS_URS_2025_02/741810001"/>
    <hyperlink ref="F441" r:id="rId89" display="https://podminky.urs.cz/item/CS_URS_2025_02/784111001"/>
    <hyperlink ref="F444" r:id="rId90" display="https://podminky.urs.cz/item/CS_URS_2025_02/784181121"/>
    <hyperlink ref="F447" r:id="rId91" display="https://podminky.urs.cz/item/CS_URS_2025_02/784211111"/>
    <hyperlink ref="F453" r:id="rId92" display="https://podminky.urs.cz/item/CS_URS_2025_02/HZS1301"/>
    <hyperlink ref="F458" r:id="rId93" display="https://podminky.urs.cz/item/CS_URS_2025_02/HZS2222"/>
    <hyperlink ref="F463" r:id="rId94" display="https://podminky.urs.cz/item/CS_URS_2025_02/HZS2232"/>
    <hyperlink ref="F470" r:id="rId95" display="https://podminky.urs.cz/item/CS_URS_2025_02/012164000"/>
    <hyperlink ref="F473" r:id="rId96" display="https://podminky.urs.cz/item/CS_URS_2025_02/013254000"/>
    <hyperlink ref="F477" r:id="rId97" display="https://podminky.urs.cz/item/CS_URS_2025_02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864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865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866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867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868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869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870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871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872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873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874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76</v>
      </c>
      <c r="F18" s="277" t="s">
        <v>875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876</v>
      </c>
      <c r="F19" s="277" t="s">
        <v>877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878</v>
      </c>
      <c r="F20" s="277" t="s">
        <v>879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880</v>
      </c>
      <c r="F21" s="277" t="s">
        <v>881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882</v>
      </c>
      <c r="F22" s="277" t="s">
        <v>883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884</v>
      </c>
      <c r="F23" s="277" t="s">
        <v>885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886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887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888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889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890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891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892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893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894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108</v>
      </c>
      <c r="F36" s="277"/>
      <c r="G36" s="277" t="s">
        <v>895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896</v>
      </c>
      <c r="F37" s="277"/>
      <c r="G37" s="277" t="s">
        <v>897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898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899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109</v>
      </c>
      <c r="F40" s="277"/>
      <c r="G40" s="277" t="s">
        <v>900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110</v>
      </c>
      <c r="F41" s="277"/>
      <c r="G41" s="277" t="s">
        <v>901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902</v>
      </c>
      <c r="F42" s="277"/>
      <c r="G42" s="277" t="s">
        <v>903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904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905</v>
      </c>
      <c r="F44" s="277"/>
      <c r="G44" s="277" t="s">
        <v>906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112</v>
      </c>
      <c r="F45" s="277"/>
      <c r="G45" s="277" t="s">
        <v>907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908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909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910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911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912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913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914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915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916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917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918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919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920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921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922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923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924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925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926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927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928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929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930</v>
      </c>
      <c r="D76" s="295"/>
      <c r="E76" s="295"/>
      <c r="F76" s="295" t="s">
        <v>931</v>
      </c>
      <c r="G76" s="296"/>
      <c r="H76" s="295" t="s">
        <v>54</v>
      </c>
      <c r="I76" s="295" t="s">
        <v>57</v>
      </c>
      <c r="J76" s="295" t="s">
        <v>932</v>
      </c>
      <c r="K76" s="294"/>
    </row>
    <row r="77" s="1" customFormat="1" ht="17.25" customHeight="1">
      <c r="B77" s="292"/>
      <c r="C77" s="297" t="s">
        <v>933</v>
      </c>
      <c r="D77" s="297"/>
      <c r="E77" s="297"/>
      <c r="F77" s="298" t="s">
        <v>934</v>
      </c>
      <c r="G77" s="299"/>
      <c r="H77" s="297"/>
      <c r="I77" s="297"/>
      <c r="J77" s="297" t="s">
        <v>935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936</v>
      </c>
      <c r="G79" s="304"/>
      <c r="H79" s="280" t="s">
        <v>937</v>
      </c>
      <c r="I79" s="280" t="s">
        <v>938</v>
      </c>
      <c r="J79" s="280">
        <v>20</v>
      </c>
      <c r="K79" s="294"/>
    </row>
    <row r="80" s="1" customFormat="1" ht="15" customHeight="1">
      <c r="B80" s="292"/>
      <c r="C80" s="280" t="s">
        <v>939</v>
      </c>
      <c r="D80" s="280"/>
      <c r="E80" s="280"/>
      <c r="F80" s="303" t="s">
        <v>936</v>
      </c>
      <c r="G80" s="304"/>
      <c r="H80" s="280" t="s">
        <v>940</v>
      </c>
      <c r="I80" s="280" t="s">
        <v>938</v>
      </c>
      <c r="J80" s="280">
        <v>120</v>
      </c>
      <c r="K80" s="294"/>
    </row>
    <row r="81" s="1" customFormat="1" ht="15" customHeight="1">
      <c r="B81" s="305"/>
      <c r="C81" s="280" t="s">
        <v>941</v>
      </c>
      <c r="D81" s="280"/>
      <c r="E81" s="280"/>
      <c r="F81" s="303" t="s">
        <v>942</v>
      </c>
      <c r="G81" s="304"/>
      <c r="H81" s="280" t="s">
        <v>943</v>
      </c>
      <c r="I81" s="280" t="s">
        <v>938</v>
      </c>
      <c r="J81" s="280">
        <v>50</v>
      </c>
      <c r="K81" s="294"/>
    </row>
    <row r="82" s="1" customFormat="1" ht="15" customHeight="1">
      <c r="B82" s="305"/>
      <c r="C82" s="280" t="s">
        <v>944</v>
      </c>
      <c r="D82" s="280"/>
      <c r="E82" s="280"/>
      <c r="F82" s="303" t="s">
        <v>936</v>
      </c>
      <c r="G82" s="304"/>
      <c r="H82" s="280" t="s">
        <v>945</v>
      </c>
      <c r="I82" s="280" t="s">
        <v>946</v>
      </c>
      <c r="J82" s="280"/>
      <c r="K82" s="294"/>
    </row>
    <row r="83" s="1" customFormat="1" ht="15" customHeight="1">
      <c r="B83" s="305"/>
      <c r="C83" s="306" t="s">
        <v>947</v>
      </c>
      <c r="D83" s="306"/>
      <c r="E83" s="306"/>
      <c r="F83" s="307" t="s">
        <v>942</v>
      </c>
      <c r="G83" s="306"/>
      <c r="H83" s="306" t="s">
        <v>948</v>
      </c>
      <c r="I83" s="306" t="s">
        <v>938</v>
      </c>
      <c r="J83" s="306">
        <v>15</v>
      </c>
      <c r="K83" s="294"/>
    </row>
    <row r="84" s="1" customFormat="1" ht="15" customHeight="1">
      <c r="B84" s="305"/>
      <c r="C84" s="306" t="s">
        <v>949</v>
      </c>
      <c r="D84" s="306"/>
      <c r="E84" s="306"/>
      <c r="F84" s="307" t="s">
        <v>942</v>
      </c>
      <c r="G84" s="306"/>
      <c r="H84" s="306" t="s">
        <v>950</v>
      </c>
      <c r="I84" s="306" t="s">
        <v>938</v>
      </c>
      <c r="J84" s="306">
        <v>15</v>
      </c>
      <c r="K84" s="294"/>
    </row>
    <row r="85" s="1" customFormat="1" ht="15" customHeight="1">
      <c r="B85" s="305"/>
      <c r="C85" s="306" t="s">
        <v>951</v>
      </c>
      <c r="D85" s="306"/>
      <c r="E85" s="306"/>
      <c r="F85" s="307" t="s">
        <v>942</v>
      </c>
      <c r="G85" s="306"/>
      <c r="H85" s="306" t="s">
        <v>952</v>
      </c>
      <c r="I85" s="306" t="s">
        <v>938</v>
      </c>
      <c r="J85" s="306">
        <v>20</v>
      </c>
      <c r="K85" s="294"/>
    </row>
    <row r="86" s="1" customFormat="1" ht="15" customHeight="1">
      <c r="B86" s="305"/>
      <c r="C86" s="306" t="s">
        <v>953</v>
      </c>
      <c r="D86" s="306"/>
      <c r="E86" s="306"/>
      <c r="F86" s="307" t="s">
        <v>942</v>
      </c>
      <c r="G86" s="306"/>
      <c r="H86" s="306" t="s">
        <v>954</v>
      </c>
      <c r="I86" s="306" t="s">
        <v>938</v>
      </c>
      <c r="J86" s="306">
        <v>20</v>
      </c>
      <c r="K86" s="294"/>
    </row>
    <row r="87" s="1" customFormat="1" ht="15" customHeight="1">
      <c r="B87" s="305"/>
      <c r="C87" s="280" t="s">
        <v>955</v>
      </c>
      <c r="D87" s="280"/>
      <c r="E87" s="280"/>
      <c r="F87" s="303" t="s">
        <v>942</v>
      </c>
      <c r="G87" s="304"/>
      <c r="H87" s="280" t="s">
        <v>956</v>
      </c>
      <c r="I87" s="280" t="s">
        <v>938</v>
      </c>
      <c r="J87" s="280">
        <v>50</v>
      </c>
      <c r="K87" s="294"/>
    </row>
    <row r="88" s="1" customFormat="1" ht="15" customHeight="1">
      <c r="B88" s="305"/>
      <c r="C88" s="280" t="s">
        <v>957</v>
      </c>
      <c r="D88" s="280"/>
      <c r="E88" s="280"/>
      <c r="F88" s="303" t="s">
        <v>942</v>
      </c>
      <c r="G88" s="304"/>
      <c r="H88" s="280" t="s">
        <v>958</v>
      </c>
      <c r="I88" s="280" t="s">
        <v>938</v>
      </c>
      <c r="J88" s="280">
        <v>20</v>
      </c>
      <c r="K88" s="294"/>
    </row>
    <row r="89" s="1" customFormat="1" ht="15" customHeight="1">
      <c r="B89" s="305"/>
      <c r="C89" s="280" t="s">
        <v>959</v>
      </c>
      <c r="D89" s="280"/>
      <c r="E89" s="280"/>
      <c r="F89" s="303" t="s">
        <v>942</v>
      </c>
      <c r="G89" s="304"/>
      <c r="H89" s="280" t="s">
        <v>960</v>
      </c>
      <c r="I89" s="280" t="s">
        <v>938</v>
      </c>
      <c r="J89" s="280">
        <v>20</v>
      </c>
      <c r="K89" s="294"/>
    </row>
    <row r="90" s="1" customFormat="1" ht="15" customHeight="1">
      <c r="B90" s="305"/>
      <c r="C90" s="280" t="s">
        <v>961</v>
      </c>
      <c r="D90" s="280"/>
      <c r="E90" s="280"/>
      <c r="F90" s="303" t="s">
        <v>942</v>
      </c>
      <c r="G90" s="304"/>
      <c r="H90" s="280" t="s">
        <v>962</v>
      </c>
      <c r="I90" s="280" t="s">
        <v>938</v>
      </c>
      <c r="J90" s="280">
        <v>50</v>
      </c>
      <c r="K90" s="294"/>
    </row>
    <row r="91" s="1" customFormat="1" ht="15" customHeight="1">
      <c r="B91" s="305"/>
      <c r="C91" s="280" t="s">
        <v>963</v>
      </c>
      <c r="D91" s="280"/>
      <c r="E91" s="280"/>
      <c r="F91" s="303" t="s">
        <v>942</v>
      </c>
      <c r="G91" s="304"/>
      <c r="H91" s="280" t="s">
        <v>963</v>
      </c>
      <c r="I91" s="280" t="s">
        <v>938</v>
      </c>
      <c r="J91" s="280">
        <v>50</v>
      </c>
      <c r="K91" s="294"/>
    </row>
    <row r="92" s="1" customFormat="1" ht="15" customHeight="1">
      <c r="B92" s="305"/>
      <c r="C92" s="280" t="s">
        <v>964</v>
      </c>
      <c r="D92" s="280"/>
      <c r="E92" s="280"/>
      <c r="F92" s="303" t="s">
        <v>942</v>
      </c>
      <c r="G92" s="304"/>
      <c r="H92" s="280" t="s">
        <v>965</v>
      </c>
      <c r="I92" s="280" t="s">
        <v>938</v>
      </c>
      <c r="J92" s="280">
        <v>255</v>
      </c>
      <c r="K92" s="294"/>
    </row>
    <row r="93" s="1" customFormat="1" ht="15" customHeight="1">
      <c r="B93" s="305"/>
      <c r="C93" s="280" t="s">
        <v>966</v>
      </c>
      <c r="D93" s="280"/>
      <c r="E93" s="280"/>
      <c r="F93" s="303" t="s">
        <v>936</v>
      </c>
      <c r="G93" s="304"/>
      <c r="H93" s="280" t="s">
        <v>967</v>
      </c>
      <c r="I93" s="280" t="s">
        <v>968</v>
      </c>
      <c r="J93" s="280"/>
      <c r="K93" s="294"/>
    </row>
    <row r="94" s="1" customFormat="1" ht="15" customHeight="1">
      <c r="B94" s="305"/>
      <c r="C94" s="280" t="s">
        <v>969</v>
      </c>
      <c r="D94" s="280"/>
      <c r="E94" s="280"/>
      <c r="F94" s="303" t="s">
        <v>936</v>
      </c>
      <c r="G94" s="304"/>
      <c r="H94" s="280" t="s">
        <v>970</v>
      </c>
      <c r="I94" s="280" t="s">
        <v>971</v>
      </c>
      <c r="J94" s="280"/>
      <c r="K94" s="294"/>
    </row>
    <row r="95" s="1" customFormat="1" ht="15" customHeight="1">
      <c r="B95" s="305"/>
      <c r="C95" s="280" t="s">
        <v>972</v>
      </c>
      <c r="D95" s="280"/>
      <c r="E95" s="280"/>
      <c r="F95" s="303" t="s">
        <v>936</v>
      </c>
      <c r="G95" s="304"/>
      <c r="H95" s="280" t="s">
        <v>972</v>
      </c>
      <c r="I95" s="280" t="s">
        <v>971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936</v>
      </c>
      <c r="G96" s="304"/>
      <c r="H96" s="280" t="s">
        <v>973</v>
      </c>
      <c r="I96" s="280" t="s">
        <v>971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936</v>
      </c>
      <c r="G97" s="304"/>
      <c r="H97" s="280" t="s">
        <v>974</v>
      </c>
      <c r="I97" s="280" t="s">
        <v>971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975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930</v>
      </c>
      <c r="D103" s="295"/>
      <c r="E103" s="295"/>
      <c r="F103" s="295" t="s">
        <v>931</v>
      </c>
      <c r="G103" s="296"/>
      <c r="H103" s="295" t="s">
        <v>54</v>
      </c>
      <c r="I103" s="295" t="s">
        <v>57</v>
      </c>
      <c r="J103" s="295" t="s">
        <v>932</v>
      </c>
      <c r="K103" s="294"/>
    </row>
    <row r="104" s="1" customFormat="1" ht="17.25" customHeight="1">
      <c r="B104" s="292"/>
      <c r="C104" s="297" t="s">
        <v>933</v>
      </c>
      <c r="D104" s="297"/>
      <c r="E104" s="297"/>
      <c r="F104" s="298" t="s">
        <v>934</v>
      </c>
      <c r="G104" s="299"/>
      <c r="H104" s="297"/>
      <c r="I104" s="297"/>
      <c r="J104" s="297" t="s">
        <v>935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936</v>
      </c>
      <c r="G106" s="280"/>
      <c r="H106" s="280" t="s">
        <v>976</v>
      </c>
      <c r="I106" s="280" t="s">
        <v>938</v>
      </c>
      <c r="J106" s="280">
        <v>20</v>
      </c>
      <c r="K106" s="294"/>
    </row>
    <row r="107" s="1" customFormat="1" ht="15" customHeight="1">
      <c r="B107" s="292"/>
      <c r="C107" s="280" t="s">
        <v>939</v>
      </c>
      <c r="D107" s="280"/>
      <c r="E107" s="280"/>
      <c r="F107" s="303" t="s">
        <v>936</v>
      </c>
      <c r="G107" s="280"/>
      <c r="H107" s="280" t="s">
        <v>976</v>
      </c>
      <c r="I107" s="280" t="s">
        <v>938</v>
      </c>
      <c r="J107" s="280">
        <v>120</v>
      </c>
      <c r="K107" s="294"/>
    </row>
    <row r="108" s="1" customFormat="1" ht="15" customHeight="1">
      <c r="B108" s="305"/>
      <c r="C108" s="280" t="s">
        <v>941</v>
      </c>
      <c r="D108" s="280"/>
      <c r="E108" s="280"/>
      <c r="F108" s="303" t="s">
        <v>942</v>
      </c>
      <c r="G108" s="280"/>
      <c r="H108" s="280" t="s">
        <v>976</v>
      </c>
      <c r="I108" s="280" t="s">
        <v>938</v>
      </c>
      <c r="J108" s="280">
        <v>50</v>
      </c>
      <c r="K108" s="294"/>
    </row>
    <row r="109" s="1" customFormat="1" ht="15" customHeight="1">
      <c r="B109" s="305"/>
      <c r="C109" s="280" t="s">
        <v>944</v>
      </c>
      <c r="D109" s="280"/>
      <c r="E109" s="280"/>
      <c r="F109" s="303" t="s">
        <v>936</v>
      </c>
      <c r="G109" s="280"/>
      <c r="H109" s="280" t="s">
        <v>976</v>
      </c>
      <c r="I109" s="280" t="s">
        <v>946</v>
      </c>
      <c r="J109" s="280"/>
      <c r="K109" s="294"/>
    </row>
    <row r="110" s="1" customFormat="1" ht="15" customHeight="1">
      <c r="B110" s="305"/>
      <c r="C110" s="280" t="s">
        <v>955</v>
      </c>
      <c r="D110" s="280"/>
      <c r="E110" s="280"/>
      <c r="F110" s="303" t="s">
        <v>942</v>
      </c>
      <c r="G110" s="280"/>
      <c r="H110" s="280" t="s">
        <v>976</v>
      </c>
      <c r="I110" s="280" t="s">
        <v>938</v>
      </c>
      <c r="J110" s="280">
        <v>50</v>
      </c>
      <c r="K110" s="294"/>
    </row>
    <row r="111" s="1" customFormat="1" ht="15" customHeight="1">
      <c r="B111" s="305"/>
      <c r="C111" s="280" t="s">
        <v>963</v>
      </c>
      <c r="D111" s="280"/>
      <c r="E111" s="280"/>
      <c r="F111" s="303" t="s">
        <v>942</v>
      </c>
      <c r="G111" s="280"/>
      <c r="H111" s="280" t="s">
        <v>976</v>
      </c>
      <c r="I111" s="280" t="s">
        <v>938</v>
      </c>
      <c r="J111" s="280">
        <v>50</v>
      </c>
      <c r="K111" s="294"/>
    </row>
    <row r="112" s="1" customFormat="1" ht="15" customHeight="1">
      <c r="B112" s="305"/>
      <c r="C112" s="280" t="s">
        <v>961</v>
      </c>
      <c r="D112" s="280"/>
      <c r="E112" s="280"/>
      <c r="F112" s="303" t="s">
        <v>942</v>
      </c>
      <c r="G112" s="280"/>
      <c r="H112" s="280" t="s">
        <v>976</v>
      </c>
      <c r="I112" s="280" t="s">
        <v>938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936</v>
      </c>
      <c r="G113" s="280"/>
      <c r="H113" s="280" t="s">
        <v>977</v>
      </c>
      <c r="I113" s="280" t="s">
        <v>938</v>
      </c>
      <c r="J113" s="280">
        <v>20</v>
      </c>
      <c r="K113" s="294"/>
    </row>
    <row r="114" s="1" customFormat="1" ht="15" customHeight="1">
      <c r="B114" s="305"/>
      <c r="C114" s="280" t="s">
        <v>978</v>
      </c>
      <c r="D114" s="280"/>
      <c r="E114" s="280"/>
      <c r="F114" s="303" t="s">
        <v>936</v>
      </c>
      <c r="G114" s="280"/>
      <c r="H114" s="280" t="s">
        <v>979</v>
      </c>
      <c r="I114" s="280" t="s">
        <v>938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936</v>
      </c>
      <c r="G115" s="280"/>
      <c r="H115" s="280" t="s">
        <v>980</v>
      </c>
      <c r="I115" s="280" t="s">
        <v>971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936</v>
      </c>
      <c r="G116" s="280"/>
      <c r="H116" s="280" t="s">
        <v>981</v>
      </c>
      <c r="I116" s="280" t="s">
        <v>971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936</v>
      </c>
      <c r="G117" s="280"/>
      <c r="H117" s="280" t="s">
        <v>982</v>
      </c>
      <c r="I117" s="280" t="s">
        <v>983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984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930</v>
      </c>
      <c r="D123" s="295"/>
      <c r="E123" s="295"/>
      <c r="F123" s="295" t="s">
        <v>931</v>
      </c>
      <c r="G123" s="296"/>
      <c r="H123" s="295" t="s">
        <v>54</v>
      </c>
      <c r="I123" s="295" t="s">
        <v>57</v>
      </c>
      <c r="J123" s="295" t="s">
        <v>932</v>
      </c>
      <c r="K123" s="324"/>
    </row>
    <row r="124" s="1" customFormat="1" ht="17.25" customHeight="1">
      <c r="B124" s="323"/>
      <c r="C124" s="297" t="s">
        <v>933</v>
      </c>
      <c r="D124" s="297"/>
      <c r="E124" s="297"/>
      <c r="F124" s="298" t="s">
        <v>934</v>
      </c>
      <c r="G124" s="299"/>
      <c r="H124" s="297"/>
      <c r="I124" s="297"/>
      <c r="J124" s="297" t="s">
        <v>935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939</v>
      </c>
      <c r="D126" s="302"/>
      <c r="E126" s="302"/>
      <c r="F126" s="303" t="s">
        <v>936</v>
      </c>
      <c r="G126" s="280"/>
      <c r="H126" s="280" t="s">
        <v>976</v>
      </c>
      <c r="I126" s="280" t="s">
        <v>938</v>
      </c>
      <c r="J126" s="280">
        <v>120</v>
      </c>
      <c r="K126" s="328"/>
    </row>
    <row r="127" s="1" customFormat="1" ht="15" customHeight="1">
      <c r="B127" s="325"/>
      <c r="C127" s="280" t="s">
        <v>985</v>
      </c>
      <c r="D127" s="280"/>
      <c r="E127" s="280"/>
      <c r="F127" s="303" t="s">
        <v>936</v>
      </c>
      <c r="G127" s="280"/>
      <c r="H127" s="280" t="s">
        <v>986</v>
      </c>
      <c r="I127" s="280" t="s">
        <v>938</v>
      </c>
      <c r="J127" s="280" t="s">
        <v>987</v>
      </c>
      <c r="K127" s="328"/>
    </row>
    <row r="128" s="1" customFormat="1" ht="15" customHeight="1">
      <c r="B128" s="325"/>
      <c r="C128" s="280" t="s">
        <v>884</v>
      </c>
      <c r="D128" s="280"/>
      <c r="E128" s="280"/>
      <c r="F128" s="303" t="s">
        <v>936</v>
      </c>
      <c r="G128" s="280"/>
      <c r="H128" s="280" t="s">
        <v>988</v>
      </c>
      <c r="I128" s="280" t="s">
        <v>938</v>
      </c>
      <c r="J128" s="280" t="s">
        <v>987</v>
      </c>
      <c r="K128" s="328"/>
    </row>
    <row r="129" s="1" customFormat="1" ht="15" customHeight="1">
      <c r="B129" s="325"/>
      <c r="C129" s="280" t="s">
        <v>947</v>
      </c>
      <c r="D129" s="280"/>
      <c r="E129" s="280"/>
      <c r="F129" s="303" t="s">
        <v>942</v>
      </c>
      <c r="G129" s="280"/>
      <c r="H129" s="280" t="s">
        <v>948</v>
      </c>
      <c r="I129" s="280" t="s">
        <v>938</v>
      </c>
      <c r="J129" s="280">
        <v>15</v>
      </c>
      <c r="K129" s="328"/>
    </row>
    <row r="130" s="1" customFormat="1" ht="15" customHeight="1">
      <c r="B130" s="325"/>
      <c r="C130" s="306" t="s">
        <v>949</v>
      </c>
      <c r="D130" s="306"/>
      <c r="E130" s="306"/>
      <c r="F130" s="307" t="s">
        <v>942</v>
      </c>
      <c r="G130" s="306"/>
      <c r="H130" s="306" t="s">
        <v>950</v>
      </c>
      <c r="I130" s="306" t="s">
        <v>938</v>
      </c>
      <c r="J130" s="306">
        <v>15</v>
      </c>
      <c r="K130" s="328"/>
    </row>
    <row r="131" s="1" customFormat="1" ht="15" customHeight="1">
      <c r="B131" s="325"/>
      <c r="C131" s="306" t="s">
        <v>951</v>
      </c>
      <c r="D131" s="306"/>
      <c r="E131" s="306"/>
      <c r="F131" s="307" t="s">
        <v>942</v>
      </c>
      <c r="G131" s="306"/>
      <c r="H131" s="306" t="s">
        <v>952</v>
      </c>
      <c r="I131" s="306" t="s">
        <v>938</v>
      </c>
      <c r="J131" s="306">
        <v>20</v>
      </c>
      <c r="K131" s="328"/>
    </row>
    <row r="132" s="1" customFormat="1" ht="15" customHeight="1">
      <c r="B132" s="325"/>
      <c r="C132" s="306" t="s">
        <v>953</v>
      </c>
      <c r="D132" s="306"/>
      <c r="E132" s="306"/>
      <c r="F132" s="307" t="s">
        <v>942</v>
      </c>
      <c r="G132" s="306"/>
      <c r="H132" s="306" t="s">
        <v>954</v>
      </c>
      <c r="I132" s="306" t="s">
        <v>938</v>
      </c>
      <c r="J132" s="306">
        <v>20</v>
      </c>
      <c r="K132" s="328"/>
    </row>
    <row r="133" s="1" customFormat="1" ht="15" customHeight="1">
      <c r="B133" s="325"/>
      <c r="C133" s="280" t="s">
        <v>941</v>
      </c>
      <c r="D133" s="280"/>
      <c r="E133" s="280"/>
      <c r="F133" s="303" t="s">
        <v>942</v>
      </c>
      <c r="G133" s="280"/>
      <c r="H133" s="280" t="s">
        <v>976</v>
      </c>
      <c r="I133" s="280" t="s">
        <v>938</v>
      </c>
      <c r="J133" s="280">
        <v>50</v>
      </c>
      <c r="K133" s="328"/>
    </row>
    <row r="134" s="1" customFormat="1" ht="15" customHeight="1">
      <c r="B134" s="325"/>
      <c r="C134" s="280" t="s">
        <v>955</v>
      </c>
      <c r="D134" s="280"/>
      <c r="E134" s="280"/>
      <c r="F134" s="303" t="s">
        <v>942</v>
      </c>
      <c r="G134" s="280"/>
      <c r="H134" s="280" t="s">
        <v>976</v>
      </c>
      <c r="I134" s="280" t="s">
        <v>938</v>
      </c>
      <c r="J134" s="280">
        <v>50</v>
      </c>
      <c r="K134" s="328"/>
    </row>
    <row r="135" s="1" customFormat="1" ht="15" customHeight="1">
      <c r="B135" s="325"/>
      <c r="C135" s="280" t="s">
        <v>961</v>
      </c>
      <c r="D135" s="280"/>
      <c r="E135" s="280"/>
      <c r="F135" s="303" t="s">
        <v>942</v>
      </c>
      <c r="G135" s="280"/>
      <c r="H135" s="280" t="s">
        <v>976</v>
      </c>
      <c r="I135" s="280" t="s">
        <v>938</v>
      </c>
      <c r="J135" s="280">
        <v>50</v>
      </c>
      <c r="K135" s="328"/>
    </row>
    <row r="136" s="1" customFormat="1" ht="15" customHeight="1">
      <c r="B136" s="325"/>
      <c r="C136" s="280" t="s">
        <v>963</v>
      </c>
      <c r="D136" s="280"/>
      <c r="E136" s="280"/>
      <c r="F136" s="303" t="s">
        <v>942</v>
      </c>
      <c r="G136" s="280"/>
      <c r="H136" s="280" t="s">
        <v>976</v>
      </c>
      <c r="I136" s="280" t="s">
        <v>938</v>
      </c>
      <c r="J136" s="280">
        <v>50</v>
      </c>
      <c r="K136" s="328"/>
    </row>
    <row r="137" s="1" customFormat="1" ht="15" customHeight="1">
      <c r="B137" s="325"/>
      <c r="C137" s="280" t="s">
        <v>964</v>
      </c>
      <c r="D137" s="280"/>
      <c r="E137" s="280"/>
      <c r="F137" s="303" t="s">
        <v>942</v>
      </c>
      <c r="G137" s="280"/>
      <c r="H137" s="280" t="s">
        <v>989</v>
      </c>
      <c r="I137" s="280" t="s">
        <v>938</v>
      </c>
      <c r="J137" s="280">
        <v>255</v>
      </c>
      <c r="K137" s="328"/>
    </row>
    <row r="138" s="1" customFormat="1" ht="15" customHeight="1">
      <c r="B138" s="325"/>
      <c r="C138" s="280" t="s">
        <v>966</v>
      </c>
      <c r="D138" s="280"/>
      <c r="E138" s="280"/>
      <c r="F138" s="303" t="s">
        <v>936</v>
      </c>
      <c r="G138" s="280"/>
      <c r="H138" s="280" t="s">
        <v>990</v>
      </c>
      <c r="I138" s="280" t="s">
        <v>968</v>
      </c>
      <c r="J138" s="280"/>
      <c r="K138" s="328"/>
    </row>
    <row r="139" s="1" customFormat="1" ht="15" customHeight="1">
      <c r="B139" s="325"/>
      <c r="C139" s="280" t="s">
        <v>969</v>
      </c>
      <c r="D139" s="280"/>
      <c r="E139" s="280"/>
      <c r="F139" s="303" t="s">
        <v>936</v>
      </c>
      <c r="G139" s="280"/>
      <c r="H139" s="280" t="s">
        <v>991</v>
      </c>
      <c r="I139" s="280" t="s">
        <v>971</v>
      </c>
      <c r="J139" s="280"/>
      <c r="K139" s="328"/>
    </row>
    <row r="140" s="1" customFormat="1" ht="15" customHeight="1">
      <c r="B140" s="325"/>
      <c r="C140" s="280" t="s">
        <v>972</v>
      </c>
      <c r="D140" s="280"/>
      <c r="E140" s="280"/>
      <c r="F140" s="303" t="s">
        <v>936</v>
      </c>
      <c r="G140" s="280"/>
      <c r="H140" s="280" t="s">
        <v>972</v>
      </c>
      <c r="I140" s="280" t="s">
        <v>971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936</v>
      </c>
      <c r="G141" s="280"/>
      <c r="H141" s="280" t="s">
        <v>992</v>
      </c>
      <c r="I141" s="280" t="s">
        <v>971</v>
      </c>
      <c r="J141" s="280"/>
      <c r="K141" s="328"/>
    </row>
    <row r="142" s="1" customFormat="1" ht="15" customHeight="1">
      <c r="B142" s="325"/>
      <c r="C142" s="280" t="s">
        <v>993</v>
      </c>
      <c r="D142" s="280"/>
      <c r="E142" s="280"/>
      <c r="F142" s="303" t="s">
        <v>936</v>
      </c>
      <c r="G142" s="280"/>
      <c r="H142" s="280" t="s">
        <v>994</v>
      </c>
      <c r="I142" s="280" t="s">
        <v>971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995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930</v>
      </c>
      <c r="D148" s="295"/>
      <c r="E148" s="295"/>
      <c r="F148" s="295" t="s">
        <v>931</v>
      </c>
      <c r="G148" s="296"/>
      <c r="H148" s="295" t="s">
        <v>54</v>
      </c>
      <c r="I148" s="295" t="s">
        <v>57</v>
      </c>
      <c r="J148" s="295" t="s">
        <v>932</v>
      </c>
      <c r="K148" s="294"/>
    </row>
    <row r="149" s="1" customFormat="1" ht="17.25" customHeight="1">
      <c r="B149" s="292"/>
      <c r="C149" s="297" t="s">
        <v>933</v>
      </c>
      <c r="D149" s="297"/>
      <c r="E149" s="297"/>
      <c r="F149" s="298" t="s">
        <v>934</v>
      </c>
      <c r="G149" s="299"/>
      <c r="H149" s="297"/>
      <c r="I149" s="297"/>
      <c r="J149" s="297" t="s">
        <v>935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939</v>
      </c>
      <c r="D151" s="280"/>
      <c r="E151" s="280"/>
      <c r="F151" s="333" t="s">
        <v>936</v>
      </c>
      <c r="G151" s="280"/>
      <c r="H151" s="332" t="s">
        <v>976</v>
      </c>
      <c r="I151" s="332" t="s">
        <v>938</v>
      </c>
      <c r="J151" s="332">
        <v>120</v>
      </c>
      <c r="K151" s="328"/>
    </row>
    <row r="152" s="1" customFormat="1" ht="15" customHeight="1">
      <c r="B152" s="305"/>
      <c r="C152" s="332" t="s">
        <v>985</v>
      </c>
      <c r="D152" s="280"/>
      <c r="E152" s="280"/>
      <c r="F152" s="333" t="s">
        <v>936</v>
      </c>
      <c r="G152" s="280"/>
      <c r="H152" s="332" t="s">
        <v>996</v>
      </c>
      <c r="I152" s="332" t="s">
        <v>938</v>
      </c>
      <c r="J152" s="332" t="s">
        <v>987</v>
      </c>
      <c r="K152" s="328"/>
    </row>
    <row r="153" s="1" customFormat="1" ht="15" customHeight="1">
      <c r="B153" s="305"/>
      <c r="C153" s="332" t="s">
        <v>884</v>
      </c>
      <c r="D153" s="280"/>
      <c r="E153" s="280"/>
      <c r="F153" s="333" t="s">
        <v>936</v>
      </c>
      <c r="G153" s="280"/>
      <c r="H153" s="332" t="s">
        <v>997</v>
      </c>
      <c r="I153" s="332" t="s">
        <v>938</v>
      </c>
      <c r="J153" s="332" t="s">
        <v>987</v>
      </c>
      <c r="K153" s="328"/>
    </row>
    <row r="154" s="1" customFormat="1" ht="15" customHeight="1">
      <c r="B154" s="305"/>
      <c r="C154" s="332" t="s">
        <v>941</v>
      </c>
      <c r="D154" s="280"/>
      <c r="E154" s="280"/>
      <c r="F154" s="333" t="s">
        <v>942</v>
      </c>
      <c r="G154" s="280"/>
      <c r="H154" s="332" t="s">
        <v>976</v>
      </c>
      <c r="I154" s="332" t="s">
        <v>938</v>
      </c>
      <c r="J154" s="332">
        <v>50</v>
      </c>
      <c r="K154" s="328"/>
    </row>
    <row r="155" s="1" customFormat="1" ht="15" customHeight="1">
      <c r="B155" s="305"/>
      <c r="C155" s="332" t="s">
        <v>944</v>
      </c>
      <c r="D155" s="280"/>
      <c r="E155" s="280"/>
      <c r="F155" s="333" t="s">
        <v>936</v>
      </c>
      <c r="G155" s="280"/>
      <c r="H155" s="332" t="s">
        <v>976</v>
      </c>
      <c r="I155" s="332" t="s">
        <v>946</v>
      </c>
      <c r="J155" s="332"/>
      <c r="K155" s="328"/>
    </row>
    <row r="156" s="1" customFormat="1" ht="15" customHeight="1">
      <c r="B156" s="305"/>
      <c r="C156" s="332" t="s">
        <v>955</v>
      </c>
      <c r="D156" s="280"/>
      <c r="E156" s="280"/>
      <c r="F156" s="333" t="s">
        <v>942</v>
      </c>
      <c r="G156" s="280"/>
      <c r="H156" s="332" t="s">
        <v>976</v>
      </c>
      <c r="I156" s="332" t="s">
        <v>938</v>
      </c>
      <c r="J156" s="332">
        <v>50</v>
      </c>
      <c r="K156" s="328"/>
    </row>
    <row r="157" s="1" customFormat="1" ht="15" customHeight="1">
      <c r="B157" s="305"/>
      <c r="C157" s="332" t="s">
        <v>963</v>
      </c>
      <c r="D157" s="280"/>
      <c r="E157" s="280"/>
      <c r="F157" s="333" t="s">
        <v>942</v>
      </c>
      <c r="G157" s="280"/>
      <c r="H157" s="332" t="s">
        <v>976</v>
      </c>
      <c r="I157" s="332" t="s">
        <v>938</v>
      </c>
      <c r="J157" s="332">
        <v>50</v>
      </c>
      <c r="K157" s="328"/>
    </row>
    <row r="158" s="1" customFormat="1" ht="15" customHeight="1">
      <c r="B158" s="305"/>
      <c r="C158" s="332" t="s">
        <v>961</v>
      </c>
      <c r="D158" s="280"/>
      <c r="E158" s="280"/>
      <c r="F158" s="333" t="s">
        <v>942</v>
      </c>
      <c r="G158" s="280"/>
      <c r="H158" s="332" t="s">
        <v>976</v>
      </c>
      <c r="I158" s="332" t="s">
        <v>938</v>
      </c>
      <c r="J158" s="332">
        <v>50</v>
      </c>
      <c r="K158" s="328"/>
    </row>
    <row r="159" s="1" customFormat="1" ht="15" customHeight="1">
      <c r="B159" s="305"/>
      <c r="C159" s="332" t="s">
        <v>82</v>
      </c>
      <c r="D159" s="280"/>
      <c r="E159" s="280"/>
      <c r="F159" s="333" t="s">
        <v>936</v>
      </c>
      <c r="G159" s="280"/>
      <c r="H159" s="332" t="s">
        <v>998</v>
      </c>
      <c r="I159" s="332" t="s">
        <v>938</v>
      </c>
      <c r="J159" s="332" t="s">
        <v>999</v>
      </c>
      <c r="K159" s="328"/>
    </row>
    <row r="160" s="1" customFormat="1" ht="15" customHeight="1">
      <c r="B160" s="305"/>
      <c r="C160" s="332" t="s">
        <v>1000</v>
      </c>
      <c r="D160" s="280"/>
      <c r="E160" s="280"/>
      <c r="F160" s="333" t="s">
        <v>936</v>
      </c>
      <c r="G160" s="280"/>
      <c r="H160" s="332" t="s">
        <v>1001</v>
      </c>
      <c r="I160" s="332" t="s">
        <v>971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1002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930</v>
      </c>
      <c r="D166" s="295"/>
      <c r="E166" s="295"/>
      <c r="F166" s="295" t="s">
        <v>931</v>
      </c>
      <c r="G166" s="337"/>
      <c r="H166" s="338" t="s">
        <v>54</v>
      </c>
      <c r="I166" s="338" t="s">
        <v>57</v>
      </c>
      <c r="J166" s="295" t="s">
        <v>932</v>
      </c>
      <c r="K166" s="272"/>
    </row>
    <row r="167" s="1" customFormat="1" ht="17.25" customHeight="1">
      <c r="B167" s="273"/>
      <c r="C167" s="297" t="s">
        <v>933</v>
      </c>
      <c r="D167" s="297"/>
      <c r="E167" s="297"/>
      <c r="F167" s="298" t="s">
        <v>934</v>
      </c>
      <c r="G167" s="339"/>
      <c r="H167" s="340"/>
      <c r="I167" s="340"/>
      <c r="J167" s="297" t="s">
        <v>935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939</v>
      </c>
      <c r="D169" s="280"/>
      <c r="E169" s="280"/>
      <c r="F169" s="303" t="s">
        <v>936</v>
      </c>
      <c r="G169" s="280"/>
      <c r="H169" s="280" t="s">
        <v>976</v>
      </c>
      <c r="I169" s="280" t="s">
        <v>938</v>
      </c>
      <c r="J169" s="280">
        <v>120</v>
      </c>
      <c r="K169" s="328"/>
    </row>
    <row r="170" s="1" customFormat="1" ht="15" customHeight="1">
      <c r="B170" s="305"/>
      <c r="C170" s="280" t="s">
        <v>985</v>
      </c>
      <c r="D170" s="280"/>
      <c r="E170" s="280"/>
      <c r="F170" s="303" t="s">
        <v>936</v>
      </c>
      <c r="G170" s="280"/>
      <c r="H170" s="280" t="s">
        <v>986</v>
      </c>
      <c r="I170" s="280" t="s">
        <v>938</v>
      </c>
      <c r="J170" s="280" t="s">
        <v>987</v>
      </c>
      <c r="K170" s="328"/>
    </row>
    <row r="171" s="1" customFormat="1" ht="15" customHeight="1">
      <c r="B171" s="305"/>
      <c r="C171" s="280" t="s">
        <v>884</v>
      </c>
      <c r="D171" s="280"/>
      <c r="E171" s="280"/>
      <c r="F171" s="303" t="s">
        <v>936</v>
      </c>
      <c r="G171" s="280"/>
      <c r="H171" s="280" t="s">
        <v>1003</v>
      </c>
      <c r="I171" s="280" t="s">
        <v>938</v>
      </c>
      <c r="J171" s="280" t="s">
        <v>987</v>
      </c>
      <c r="K171" s="328"/>
    </row>
    <row r="172" s="1" customFormat="1" ht="15" customHeight="1">
      <c r="B172" s="305"/>
      <c r="C172" s="280" t="s">
        <v>941</v>
      </c>
      <c r="D172" s="280"/>
      <c r="E172" s="280"/>
      <c r="F172" s="303" t="s">
        <v>942</v>
      </c>
      <c r="G172" s="280"/>
      <c r="H172" s="280" t="s">
        <v>1003</v>
      </c>
      <c r="I172" s="280" t="s">
        <v>938</v>
      </c>
      <c r="J172" s="280">
        <v>50</v>
      </c>
      <c r="K172" s="328"/>
    </row>
    <row r="173" s="1" customFormat="1" ht="15" customHeight="1">
      <c r="B173" s="305"/>
      <c r="C173" s="280" t="s">
        <v>944</v>
      </c>
      <c r="D173" s="280"/>
      <c r="E173" s="280"/>
      <c r="F173" s="303" t="s">
        <v>936</v>
      </c>
      <c r="G173" s="280"/>
      <c r="H173" s="280" t="s">
        <v>1003</v>
      </c>
      <c r="I173" s="280" t="s">
        <v>946</v>
      </c>
      <c r="J173" s="280"/>
      <c r="K173" s="328"/>
    </row>
    <row r="174" s="1" customFormat="1" ht="15" customHeight="1">
      <c r="B174" s="305"/>
      <c r="C174" s="280" t="s">
        <v>955</v>
      </c>
      <c r="D174" s="280"/>
      <c r="E174" s="280"/>
      <c r="F174" s="303" t="s">
        <v>942</v>
      </c>
      <c r="G174" s="280"/>
      <c r="H174" s="280" t="s">
        <v>1003</v>
      </c>
      <c r="I174" s="280" t="s">
        <v>938</v>
      </c>
      <c r="J174" s="280">
        <v>50</v>
      </c>
      <c r="K174" s="328"/>
    </row>
    <row r="175" s="1" customFormat="1" ht="15" customHeight="1">
      <c r="B175" s="305"/>
      <c r="C175" s="280" t="s">
        <v>963</v>
      </c>
      <c r="D175" s="280"/>
      <c r="E175" s="280"/>
      <c r="F175" s="303" t="s">
        <v>942</v>
      </c>
      <c r="G175" s="280"/>
      <c r="H175" s="280" t="s">
        <v>1003</v>
      </c>
      <c r="I175" s="280" t="s">
        <v>938</v>
      </c>
      <c r="J175" s="280">
        <v>50</v>
      </c>
      <c r="K175" s="328"/>
    </row>
    <row r="176" s="1" customFormat="1" ht="15" customHeight="1">
      <c r="B176" s="305"/>
      <c r="C176" s="280" t="s">
        <v>961</v>
      </c>
      <c r="D176" s="280"/>
      <c r="E176" s="280"/>
      <c r="F176" s="303" t="s">
        <v>942</v>
      </c>
      <c r="G176" s="280"/>
      <c r="H176" s="280" t="s">
        <v>1003</v>
      </c>
      <c r="I176" s="280" t="s">
        <v>938</v>
      </c>
      <c r="J176" s="280">
        <v>50</v>
      </c>
      <c r="K176" s="328"/>
    </row>
    <row r="177" s="1" customFormat="1" ht="15" customHeight="1">
      <c r="B177" s="305"/>
      <c r="C177" s="280" t="s">
        <v>108</v>
      </c>
      <c r="D177" s="280"/>
      <c r="E177" s="280"/>
      <c r="F177" s="303" t="s">
        <v>936</v>
      </c>
      <c r="G177" s="280"/>
      <c r="H177" s="280" t="s">
        <v>1004</v>
      </c>
      <c r="I177" s="280" t="s">
        <v>1005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936</v>
      </c>
      <c r="G178" s="280"/>
      <c r="H178" s="280" t="s">
        <v>1006</v>
      </c>
      <c r="I178" s="280" t="s">
        <v>1007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936</v>
      </c>
      <c r="G179" s="280"/>
      <c r="H179" s="280" t="s">
        <v>1008</v>
      </c>
      <c r="I179" s="280" t="s">
        <v>938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936</v>
      </c>
      <c r="G180" s="280"/>
      <c r="H180" s="280" t="s">
        <v>1009</v>
      </c>
      <c r="I180" s="280" t="s">
        <v>938</v>
      </c>
      <c r="J180" s="280">
        <v>255</v>
      </c>
      <c r="K180" s="328"/>
    </row>
    <row r="181" s="1" customFormat="1" ht="15" customHeight="1">
      <c r="B181" s="305"/>
      <c r="C181" s="280" t="s">
        <v>109</v>
      </c>
      <c r="D181" s="280"/>
      <c r="E181" s="280"/>
      <c r="F181" s="303" t="s">
        <v>936</v>
      </c>
      <c r="G181" s="280"/>
      <c r="H181" s="280" t="s">
        <v>900</v>
      </c>
      <c r="I181" s="280" t="s">
        <v>938</v>
      </c>
      <c r="J181" s="280">
        <v>10</v>
      </c>
      <c r="K181" s="328"/>
    </row>
    <row r="182" s="1" customFormat="1" ht="15" customHeight="1">
      <c r="B182" s="305"/>
      <c r="C182" s="280" t="s">
        <v>110</v>
      </c>
      <c r="D182" s="280"/>
      <c r="E182" s="280"/>
      <c r="F182" s="303" t="s">
        <v>936</v>
      </c>
      <c r="G182" s="280"/>
      <c r="H182" s="280" t="s">
        <v>1010</v>
      </c>
      <c r="I182" s="280" t="s">
        <v>971</v>
      </c>
      <c r="J182" s="280"/>
      <c r="K182" s="328"/>
    </row>
    <row r="183" s="1" customFormat="1" ht="15" customHeight="1">
      <c r="B183" s="305"/>
      <c r="C183" s="280" t="s">
        <v>1011</v>
      </c>
      <c r="D183" s="280"/>
      <c r="E183" s="280"/>
      <c r="F183" s="303" t="s">
        <v>936</v>
      </c>
      <c r="G183" s="280"/>
      <c r="H183" s="280" t="s">
        <v>1012</v>
      </c>
      <c r="I183" s="280" t="s">
        <v>971</v>
      </c>
      <c r="J183" s="280"/>
      <c r="K183" s="328"/>
    </row>
    <row r="184" s="1" customFormat="1" ht="15" customHeight="1">
      <c r="B184" s="305"/>
      <c r="C184" s="280" t="s">
        <v>1000</v>
      </c>
      <c r="D184" s="280"/>
      <c r="E184" s="280"/>
      <c r="F184" s="303" t="s">
        <v>936</v>
      </c>
      <c r="G184" s="280"/>
      <c r="H184" s="280" t="s">
        <v>1013</v>
      </c>
      <c r="I184" s="280" t="s">
        <v>971</v>
      </c>
      <c r="J184" s="280"/>
      <c r="K184" s="328"/>
    </row>
    <row r="185" s="1" customFormat="1" ht="15" customHeight="1">
      <c r="B185" s="305"/>
      <c r="C185" s="280" t="s">
        <v>112</v>
      </c>
      <c r="D185" s="280"/>
      <c r="E185" s="280"/>
      <c r="F185" s="303" t="s">
        <v>942</v>
      </c>
      <c r="G185" s="280"/>
      <c r="H185" s="280" t="s">
        <v>1014</v>
      </c>
      <c r="I185" s="280" t="s">
        <v>938</v>
      </c>
      <c r="J185" s="280">
        <v>50</v>
      </c>
      <c r="K185" s="328"/>
    </row>
    <row r="186" s="1" customFormat="1" ht="15" customHeight="1">
      <c r="B186" s="305"/>
      <c r="C186" s="280" t="s">
        <v>1015</v>
      </c>
      <c r="D186" s="280"/>
      <c r="E186" s="280"/>
      <c r="F186" s="303" t="s">
        <v>942</v>
      </c>
      <c r="G186" s="280"/>
      <c r="H186" s="280" t="s">
        <v>1016</v>
      </c>
      <c r="I186" s="280" t="s">
        <v>1017</v>
      </c>
      <c r="J186" s="280"/>
      <c r="K186" s="328"/>
    </row>
    <row r="187" s="1" customFormat="1" ht="15" customHeight="1">
      <c r="B187" s="305"/>
      <c r="C187" s="280" t="s">
        <v>1018</v>
      </c>
      <c r="D187" s="280"/>
      <c r="E187" s="280"/>
      <c r="F187" s="303" t="s">
        <v>942</v>
      </c>
      <c r="G187" s="280"/>
      <c r="H187" s="280" t="s">
        <v>1019</v>
      </c>
      <c r="I187" s="280" t="s">
        <v>1017</v>
      </c>
      <c r="J187" s="280"/>
      <c r="K187" s="328"/>
    </row>
    <row r="188" s="1" customFormat="1" ht="15" customHeight="1">
      <c r="B188" s="305"/>
      <c r="C188" s="280" t="s">
        <v>1020</v>
      </c>
      <c r="D188" s="280"/>
      <c r="E188" s="280"/>
      <c r="F188" s="303" t="s">
        <v>942</v>
      </c>
      <c r="G188" s="280"/>
      <c r="H188" s="280" t="s">
        <v>1021</v>
      </c>
      <c r="I188" s="280" t="s">
        <v>1017</v>
      </c>
      <c r="J188" s="280"/>
      <c r="K188" s="328"/>
    </row>
    <row r="189" s="1" customFormat="1" ht="15" customHeight="1">
      <c r="B189" s="305"/>
      <c r="C189" s="341" t="s">
        <v>1022</v>
      </c>
      <c r="D189" s="280"/>
      <c r="E189" s="280"/>
      <c r="F189" s="303" t="s">
        <v>942</v>
      </c>
      <c r="G189" s="280"/>
      <c r="H189" s="280" t="s">
        <v>1023</v>
      </c>
      <c r="I189" s="280" t="s">
        <v>1024</v>
      </c>
      <c r="J189" s="342" t="s">
        <v>1025</v>
      </c>
      <c r="K189" s="328"/>
    </row>
    <row r="190" s="17" customFormat="1" ht="15" customHeight="1">
      <c r="B190" s="343"/>
      <c r="C190" s="344" t="s">
        <v>1026</v>
      </c>
      <c r="D190" s="345"/>
      <c r="E190" s="345"/>
      <c r="F190" s="346" t="s">
        <v>942</v>
      </c>
      <c r="G190" s="345"/>
      <c r="H190" s="345" t="s">
        <v>1027</v>
      </c>
      <c r="I190" s="345" t="s">
        <v>1024</v>
      </c>
      <c r="J190" s="347" t="s">
        <v>1025</v>
      </c>
      <c r="K190" s="348"/>
    </row>
    <row r="191" s="1" customFormat="1" ht="15" customHeight="1">
      <c r="B191" s="305"/>
      <c r="C191" s="341" t="s">
        <v>42</v>
      </c>
      <c r="D191" s="280"/>
      <c r="E191" s="280"/>
      <c r="F191" s="303" t="s">
        <v>936</v>
      </c>
      <c r="G191" s="280"/>
      <c r="H191" s="277" t="s">
        <v>1028</v>
      </c>
      <c r="I191" s="280" t="s">
        <v>1029</v>
      </c>
      <c r="J191" s="280"/>
      <c r="K191" s="328"/>
    </row>
    <row r="192" s="1" customFormat="1" ht="15" customHeight="1">
      <c r="B192" s="305"/>
      <c r="C192" s="341" t="s">
        <v>1030</v>
      </c>
      <c r="D192" s="280"/>
      <c r="E192" s="280"/>
      <c r="F192" s="303" t="s">
        <v>936</v>
      </c>
      <c r="G192" s="280"/>
      <c r="H192" s="280" t="s">
        <v>1031</v>
      </c>
      <c r="I192" s="280" t="s">
        <v>971</v>
      </c>
      <c r="J192" s="280"/>
      <c r="K192" s="328"/>
    </row>
    <row r="193" s="1" customFormat="1" ht="15" customHeight="1">
      <c r="B193" s="305"/>
      <c r="C193" s="341" t="s">
        <v>1032</v>
      </c>
      <c r="D193" s="280"/>
      <c r="E193" s="280"/>
      <c r="F193" s="303" t="s">
        <v>936</v>
      </c>
      <c r="G193" s="280"/>
      <c r="H193" s="280" t="s">
        <v>1033</v>
      </c>
      <c r="I193" s="280" t="s">
        <v>971</v>
      </c>
      <c r="J193" s="280"/>
      <c r="K193" s="328"/>
    </row>
    <row r="194" s="1" customFormat="1" ht="15" customHeight="1">
      <c r="B194" s="305"/>
      <c r="C194" s="341" t="s">
        <v>1034</v>
      </c>
      <c r="D194" s="280"/>
      <c r="E194" s="280"/>
      <c r="F194" s="303" t="s">
        <v>942</v>
      </c>
      <c r="G194" s="280"/>
      <c r="H194" s="280" t="s">
        <v>1035</v>
      </c>
      <c r="I194" s="280" t="s">
        <v>971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1036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1037</v>
      </c>
      <c r="D201" s="350"/>
      <c r="E201" s="350"/>
      <c r="F201" s="350" t="s">
        <v>1038</v>
      </c>
      <c r="G201" s="351"/>
      <c r="H201" s="350" t="s">
        <v>1039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1029</v>
      </c>
      <c r="D203" s="280"/>
      <c r="E203" s="280"/>
      <c r="F203" s="303" t="s">
        <v>43</v>
      </c>
      <c r="G203" s="280"/>
      <c r="H203" s="280" t="s">
        <v>1040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44</v>
      </c>
      <c r="G204" s="280"/>
      <c r="H204" s="280" t="s">
        <v>1041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47</v>
      </c>
      <c r="G205" s="280"/>
      <c r="H205" s="280" t="s">
        <v>1042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1043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46</v>
      </c>
      <c r="G207" s="280"/>
      <c r="H207" s="280" t="s">
        <v>1044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983</v>
      </c>
      <c r="D209" s="280"/>
      <c r="E209" s="280"/>
      <c r="F209" s="303" t="s">
        <v>76</v>
      </c>
      <c r="G209" s="280"/>
      <c r="H209" s="280" t="s">
        <v>1045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878</v>
      </c>
      <c r="G210" s="280"/>
      <c r="H210" s="280" t="s">
        <v>879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876</v>
      </c>
      <c r="G211" s="280"/>
      <c r="H211" s="280" t="s">
        <v>1046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880</v>
      </c>
      <c r="G212" s="341"/>
      <c r="H212" s="332" t="s">
        <v>881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882</v>
      </c>
      <c r="G213" s="341"/>
      <c r="H213" s="332" t="s">
        <v>843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1007</v>
      </c>
      <c r="D215" s="280"/>
      <c r="E215" s="280"/>
      <c r="F215" s="303">
        <v>1</v>
      </c>
      <c r="G215" s="341"/>
      <c r="H215" s="332" t="s">
        <v>1047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1048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1049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1050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PC-HP\Káťa</dc:creator>
  <cp:lastModifiedBy>PC-HP\Káťa</cp:lastModifiedBy>
  <dcterms:created xsi:type="dcterms:W3CDTF">2025-10-13T11:50:59Z</dcterms:created>
  <dcterms:modified xsi:type="dcterms:W3CDTF">2025-10-13T11:51:01Z</dcterms:modified>
</cp:coreProperties>
</file>